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eck\Downloads\"/>
    </mc:Choice>
  </mc:AlternateContent>
  <xr:revisionPtr revIDLastSave="0" documentId="8_{E1F4BEDA-FDD5-4193-A8DB-AE3168156162}" xr6:coauthVersionLast="47" xr6:coauthVersionMax="47" xr10:uidLastSave="{00000000-0000-0000-0000-000000000000}"/>
  <bookViews>
    <workbookView xWindow="-120" yWindow="-120" windowWidth="38640" windowHeight="21240" xr2:uid="{9E62627C-F6A8-449C-B95A-F4507123311A}"/>
  </bookViews>
  <sheets>
    <sheet name="Results" sheetId="1" r:id="rId1"/>
    <sheet name="Naturalist Event" sheetId="3" r:id="rId2"/>
  </sheets>
  <definedNames>
    <definedName name="Excel_BuiltIn_Print_Area" localSheetId="0">Results!$A$1:$G$37</definedName>
    <definedName name="Excel_BuiltIn_Print_Area" localSheetId="0">Results!$A$1:$G$19</definedName>
    <definedName name="_xlnm.Print_Area" localSheetId="0">Results!$A$1:$O$40</definedName>
    <definedName name="Scores" localSheetId="0">Results!$A$1:$G$19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/>
  <c r="C4" i="1"/>
  <c r="D4" i="1"/>
  <c r="E4" i="1"/>
  <c r="F4" i="1"/>
  <c r="G4" i="1"/>
  <c r="I4" i="1"/>
  <c r="J4" i="1"/>
  <c r="K4" i="1"/>
  <c r="L4" i="1"/>
  <c r="M4" i="1"/>
  <c r="N4" i="1"/>
  <c r="O4" i="1"/>
  <c r="A5" i="1"/>
  <c r="B5" i="1"/>
  <c r="C5" i="1"/>
  <c r="D5" i="1"/>
  <c r="E5" i="1"/>
  <c r="F5" i="1"/>
  <c r="G5" i="1"/>
  <c r="I5" i="1"/>
  <c r="J5" i="1"/>
  <c r="K5" i="1"/>
  <c r="L5" i="1"/>
  <c r="M5" i="1"/>
  <c r="N5" i="1"/>
  <c r="O5" i="1"/>
  <c r="A6" i="1"/>
  <c r="B6" i="1"/>
  <c r="C6" i="1"/>
  <c r="D6" i="1"/>
  <c r="E6" i="1"/>
  <c r="F6" i="1"/>
  <c r="G6" i="1"/>
  <c r="I6" i="1"/>
  <c r="J6" i="1"/>
  <c r="K6" i="1"/>
  <c r="L6" i="1"/>
  <c r="M6" i="1"/>
  <c r="N6" i="1"/>
  <c r="O6" i="1"/>
  <c r="A7" i="1"/>
  <c r="B7" i="1"/>
  <c r="C7" i="1"/>
  <c r="D7" i="1"/>
  <c r="E7" i="1"/>
  <c r="F7" i="1"/>
  <c r="G7" i="1"/>
  <c r="I7" i="1"/>
  <c r="J7" i="1"/>
  <c r="K7" i="1"/>
  <c r="L7" i="1"/>
  <c r="M7" i="1"/>
  <c r="N7" i="1"/>
  <c r="O7" i="1"/>
  <c r="A8" i="1"/>
  <c r="B8" i="1"/>
  <c r="C8" i="1"/>
  <c r="D8" i="1"/>
  <c r="E8" i="1"/>
  <c r="F8" i="1"/>
  <c r="G8" i="1"/>
  <c r="I8" i="1"/>
  <c r="J8" i="1"/>
  <c r="K8" i="1"/>
  <c r="L8" i="1"/>
  <c r="M8" i="1"/>
  <c r="N8" i="1"/>
  <c r="O8" i="1"/>
  <c r="A9" i="1"/>
  <c r="B9" i="1"/>
  <c r="C9" i="1"/>
  <c r="D9" i="1"/>
  <c r="E9" i="1"/>
  <c r="F9" i="1"/>
  <c r="G9" i="1"/>
  <c r="A10" i="1"/>
  <c r="B10" i="1"/>
  <c r="C10" i="1"/>
  <c r="D10" i="1"/>
  <c r="E10" i="1"/>
  <c r="F10" i="1"/>
  <c r="G10" i="1"/>
  <c r="I10" i="1"/>
  <c r="J10" i="1"/>
  <c r="K10" i="1"/>
  <c r="L10" i="1"/>
  <c r="M10" i="1"/>
  <c r="N10" i="1"/>
  <c r="O10" i="1"/>
  <c r="A11" i="1"/>
  <c r="B11" i="1"/>
  <c r="C11" i="1"/>
  <c r="D11" i="1"/>
  <c r="E11" i="1"/>
  <c r="F11" i="1"/>
  <c r="G11" i="1"/>
  <c r="I11" i="1"/>
  <c r="J11" i="1"/>
  <c r="K11" i="1"/>
  <c r="L11" i="1"/>
  <c r="M11" i="1"/>
  <c r="N11" i="1"/>
  <c r="O11" i="1"/>
  <c r="A12" i="1"/>
  <c r="B12" i="1"/>
  <c r="C12" i="1"/>
  <c r="D12" i="1"/>
  <c r="E12" i="1"/>
  <c r="F12" i="1"/>
  <c r="G12" i="1"/>
  <c r="I12" i="1"/>
  <c r="J12" i="1"/>
  <c r="K12" i="1"/>
  <c r="L12" i="1"/>
  <c r="M12" i="1"/>
  <c r="N12" i="1"/>
  <c r="O12" i="1"/>
  <c r="A13" i="1"/>
  <c r="B13" i="1"/>
  <c r="C13" i="1"/>
  <c r="D13" i="1"/>
  <c r="E13" i="1"/>
  <c r="F13" i="1"/>
  <c r="G13" i="1"/>
  <c r="I13" i="1"/>
  <c r="J13" i="1"/>
  <c r="K13" i="1"/>
  <c r="L13" i="1"/>
  <c r="M13" i="1"/>
  <c r="N13" i="1"/>
  <c r="O13" i="1"/>
  <c r="A14" i="1"/>
  <c r="B14" i="1"/>
  <c r="C14" i="1"/>
  <c r="D14" i="1"/>
  <c r="E14" i="1"/>
  <c r="F14" i="1"/>
  <c r="G14" i="1"/>
  <c r="I14" i="1"/>
  <c r="J14" i="1"/>
  <c r="K14" i="1"/>
  <c r="L14" i="1"/>
  <c r="M14" i="1"/>
  <c r="N14" i="1"/>
  <c r="O14" i="1"/>
  <c r="A15" i="1"/>
  <c r="B15" i="1"/>
  <c r="C15" i="1"/>
  <c r="D15" i="1"/>
  <c r="E15" i="1"/>
  <c r="F15" i="1"/>
  <c r="G15" i="1"/>
  <c r="A16" i="1"/>
  <c r="B16" i="1"/>
  <c r="C16" i="1"/>
  <c r="D16" i="1"/>
  <c r="E16" i="1"/>
  <c r="F16" i="1"/>
  <c r="G16" i="1"/>
  <c r="A22" i="1"/>
  <c r="B22" i="1"/>
  <c r="C22" i="1"/>
  <c r="D22" i="1"/>
  <c r="E22" i="1"/>
  <c r="F22" i="1"/>
  <c r="G22" i="1"/>
  <c r="A26" i="1"/>
  <c r="B26" i="1"/>
  <c r="C26" i="1"/>
  <c r="D26" i="1"/>
  <c r="E26" i="1"/>
  <c r="F26" i="1"/>
  <c r="G26" i="1"/>
  <c r="A27" i="1"/>
  <c r="B27" i="1"/>
  <c r="C27" i="1"/>
  <c r="D27" i="1"/>
  <c r="E27" i="1"/>
  <c r="F27" i="1"/>
  <c r="G27" i="1"/>
  <c r="A28" i="1"/>
  <c r="B28" i="1"/>
  <c r="C28" i="1"/>
  <c r="D28" i="1"/>
  <c r="E28" i="1"/>
  <c r="F28" i="1"/>
  <c r="G28" i="1"/>
  <c r="A29" i="1"/>
  <c r="B29" i="1"/>
  <c r="C29" i="1"/>
  <c r="D29" i="1"/>
  <c r="E29" i="1"/>
  <c r="F29" i="1"/>
  <c r="G29" i="1"/>
  <c r="A30" i="1"/>
  <c r="B30" i="1"/>
  <c r="C30" i="1"/>
  <c r="D30" i="1"/>
  <c r="E30" i="1"/>
  <c r="F30" i="1"/>
  <c r="G30" i="1"/>
  <c r="A31" i="1"/>
  <c r="B31" i="1"/>
  <c r="C31" i="1"/>
  <c r="D31" i="1"/>
  <c r="E31" i="1"/>
  <c r="F31" i="1"/>
  <c r="G31" i="1"/>
  <c r="A32" i="1"/>
  <c r="B32" i="1"/>
  <c r="C32" i="1"/>
  <c r="D32" i="1"/>
  <c r="E32" i="1"/>
  <c r="F32" i="1"/>
  <c r="G32" i="1"/>
  <c r="A33" i="1"/>
  <c r="B33" i="1"/>
  <c r="C33" i="1"/>
  <c r="D33" i="1"/>
  <c r="E33" i="1"/>
  <c r="F33" i="1"/>
  <c r="G33" i="1"/>
  <c r="A37" i="1"/>
  <c r="B37" i="1"/>
  <c r="C37" i="1"/>
  <c r="D37" i="1"/>
  <c r="E37" i="1"/>
  <c r="F37" i="1"/>
  <c r="G37" i="1"/>
  <c r="A38" i="1"/>
  <c r="B38" i="1"/>
  <c r="C38" i="1"/>
  <c r="D38" i="1"/>
  <c r="E38" i="1"/>
  <c r="F38" i="1"/>
  <c r="G38" i="1"/>
  <c r="A39" i="1"/>
  <c r="B39" i="1"/>
  <c r="C39" i="1"/>
  <c r="D39" i="1"/>
  <c r="E39" i="1"/>
  <c r="F39" i="1"/>
  <c r="G39" i="1"/>
  <c r="A40" i="1"/>
  <c r="B40" i="1"/>
  <c r="C40" i="1"/>
  <c r="D40" i="1"/>
  <c r="E40" i="1"/>
  <c r="F40" i="1"/>
  <c r="G40" i="1"/>
</calcChain>
</file>

<file path=xl/sharedStrings.xml><?xml version="1.0" encoding="utf-8"?>
<sst xmlns="http://schemas.openxmlformats.org/spreadsheetml/2006/main" count="126" uniqueCount="63">
  <si>
    <t>NRA 40 Standing</t>
  </si>
  <si>
    <t>NRA 40 Standing Team</t>
  </si>
  <si>
    <t>Rank</t>
  </si>
  <si>
    <t>Participant</t>
  </si>
  <si>
    <t>ST 1</t>
  </si>
  <si>
    <t>ST 2</t>
  </si>
  <si>
    <t>ST 3</t>
  </si>
  <si>
    <t>ST 4</t>
  </si>
  <si>
    <t>Individual</t>
  </si>
  <si>
    <t>Team</t>
  </si>
  <si>
    <t>Junior Age</t>
  </si>
  <si>
    <t>Intermediate Junior Age</t>
  </si>
  <si>
    <t>Sub-Junior Age</t>
  </si>
  <si>
    <t>County</t>
  </si>
  <si>
    <t>Jackson</t>
  </si>
  <si>
    <t>Richland</t>
  </si>
  <si>
    <t>2025 4-H/NRA NATURALIST EVENT (Wildlife-Safety)</t>
  </si>
  <si>
    <t>YOUTH</t>
  </si>
  <si>
    <t>POSSIBLE POINTS=35</t>
  </si>
  <si>
    <t>[Ties Broken]</t>
  </si>
  <si>
    <t>Name</t>
  </si>
  <si>
    <t>Age</t>
  </si>
  <si>
    <t>Points</t>
  </si>
  <si>
    <t>Clay Porter</t>
  </si>
  <si>
    <t>Austin Laeseke</t>
  </si>
  <si>
    <t>Hunter Laeseke</t>
  </si>
  <si>
    <t>Logan Felton</t>
  </si>
  <si>
    <t>Wesley Clausen</t>
  </si>
  <si>
    <t>Chippewa</t>
  </si>
  <si>
    <t>Ben Buntz</t>
  </si>
  <si>
    <t>Isaac Blum</t>
  </si>
  <si>
    <t>Sami Carriere</t>
  </si>
  <si>
    <t>Kara Kempe</t>
  </si>
  <si>
    <t>Hollyann Elsinger</t>
  </si>
  <si>
    <t>Washington</t>
  </si>
  <si>
    <t>Kassidy Hanson</t>
  </si>
  <si>
    <t>Pierce</t>
  </si>
  <si>
    <t>Wyatt Mark</t>
  </si>
  <si>
    <t>Drew Jelinek</t>
  </si>
  <si>
    <t>Jacob Shafer</t>
  </si>
  <si>
    <t>Ryan Schutte</t>
  </si>
  <si>
    <t>Cory Bowe</t>
  </si>
  <si>
    <t>Angie Bowe</t>
  </si>
  <si>
    <t>Melissa Pletzer</t>
  </si>
  <si>
    <t>Josh Seidl</t>
  </si>
  <si>
    <t>Katie Hull</t>
  </si>
  <si>
    <t>Heather Mark</t>
  </si>
  <si>
    <t>Jeff Laeseke</t>
  </si>
  <si>
    <t>Melissa Cochran</t>
  </si>
  <si>
    <t>Penny Hydo</t>
  </si>
  <si>
    <t>Amber Muckler</t>
  </si>
  <si>
    <t>Liz Pulvermacher</t>
  </si>
  <si>
    <t>Josh Hull</t>
  </si>
  <si>
    <t>Sonia Buntz</t>
  </si>
  <si>
    <t>Kevin Dotson</t>
  </si>
  <si>
    <t>Charissa Dotson</t>
  </si>
  <si>
    <t>Randy Felton</t>
  </si>
  <si>
    <t>Stacey Felton</t>
  </si>
  <si>
    <t>Jessica Laeseke</t>
  </si>
  <si>
    <t>Lindsay Perna</t>
  </si>
  <si>
    <t>Steve Woodbury</t>
  </si>
  <si>
    <t>Helen Hughson</t>
  </si>
  <si>
    <t>ADULTS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</si>
</sst>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4" fillId="0" borderId="0" xfId="1" applyFont="1"/>
    <xf numFmtId="0" fontId="1" fillId="0" borderId="0" xfId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Excel Built-in Normal" xfId="1" xr:uid="{D6CD9574-9429-4156-AB45-ABA90EFF98B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CF4C-41B0-4D9A-8258-F89D70AECE49}">
  <dimension ref="A1:O40"/>
  <sheetViews>
    <sheetView tabSelected="1" workbookViewId="0">
      <selection activeCell="J19" sqref="J19"/>
    </sheetView>
  </sheetViews>
  <sheetFormatPr defaultColWidth="8.7109375" defaultRowHeight="15" x14ac:dyDescent="0.25"/>
  <cols>
    <col min="1" max="1" width="5.28515625" style="1" customWidth="1"/>
    <col min="2" max="2" width="26" style="1" customWidth="1"/>
    <col min="3" max="9" width="8.7109375" style="1"/>
    <col min="10" max="10" width="15.85546875" style="1" customWidth="1"/>
    <col min="11" max="16384" width="8.7109375" style="1"/>
  </cols>
  <sheetData>
    <row r="1" spans="1:15" ht="18.75" x14ac:dyDescent="0.3">
      <c r="B1" s="11" t="s">
        <v>0</v>
      </c>
      <c r="C1" s="11"/>
      <c r="D1" s="11"/>
      <c r="E1" s="11"/>
      <c r="J1" s="12" t="s">
        <v>1</v>
      </c>
      <c r="K1" s="12"/>
      <c r="L1" s="12"/>
      <c r="M1" s="12"/>
      <c r="N1" s="12"/>
    </row>
    <row r="3" spans="1:1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9</v>
      </c>
    </row>
    <row r="4" spans="1:15" x14ac:dyDescent="0.25">
      <c r="A4" t="str">
        <f>"1"</f>
        <v>1</v>
      </c>
      <c r="B4" t="str">
        <f>"Muckler, Eli"</f>
        <v>Muckler, Eli</v>
      </c>
      <c r="C4" t="str">
        <f>"77 - 0"</f>
        <v>77 - 0</v>
      </c>
      <c r="D4" t="str">
        <f>"72 - 1"</f>
        <v>72 - 1</v>
      </c>
      <c r="E4" t="str">
        <f>"75 - 0"</f>
        <v>75 - 0</v>
      </c>
      <c r="F4" t="str">
        <f>"83 - 1"</f>
        <v>83 - 1</v>
      </c>
      <c r="G4" t="str">
        <f>"307 - 2"</f>
        <v>307 - 2</v>
      </c>
      <c r="I4" t="str">
        <f>"1"</f>
        <v>1</v>
      </c>
      <c r="J4" t="str">
        <f>"Richland County"</f>
        <v>Richland County</v>
      </c>
      <c r="K4" t="str">
        <f>"250 - 1"</f>
        <v>250 - 1</v>
      </c>
      <c r="L4" t="str">
        <f>"251 - 1"</f>
        <v>251 - 1</v>
      </c>
      <c r="M4" t="str">
        <f>"241 - 1"</f>
        <v>241 - 1</v>
      </c>
      <c r="N4" t="str">
        <f>"257 - 3"</f>
        <v>257 - 3</v>
      </c>
      <c r="O4" t="str">
        <f>"999 - 6"</f>
        <v>999 - 6</v>
      </c>
    </row>
    <row r="5" spans="1:15" x14ac:dyDescent="0.25">
      <c r="A5" t="str">
        <f>"2"</f>
        <v>2</v>
      </c>
      <c r="B5" t="str">
        <f>"Felton, Logan"</f>
        <v>Felton, Logan</v>
      </c>
      <c r="C5" t="str">
        <f>"78 - 1"</f>
        <v>78 - 1</v>
      </c>
      <c r="D5" t="str">
        <f>"67 - 0"</f>
        <v>67 - 0</v>
      </c>
      <c r="E5" t="str">
        <f>"69 - 1"</f>
        <v>69 - 1</v>
      </c>
      <c r="F5" t="str">
        <f>"84 - 2"</f>
        <v>84 - 2</v>
      </c>
      <c r="G5" t="str">
        <f>"298 - 4"</f>
        <v>298 - 4</v>
      </c>
      <c r="I5" t="str">
        <f>""</f>
        <v/>
      </c>
      <c r="J5" t="str">
        <f>"Muckler, Eli"</f>
        <v>Muckler, Eli</v>
      </c>
      <c r="K5" t="str">
        <f>"77 - 0"</f>
        <v>77 - 0</v>
      </c>
      <c r="L5" t="str">
        <f>"72 - 1"</f>
        <v>72 - 1</v>
      </c>
      <c r="M5" t="str">
        <f>"75 - 0"</f>
        <v>75 - 0</v>
      </c>
      <c r="N5" t="str">
        <f>"83 - 1"</f>
        <v>83 - 1</v>
      </c>
      <c r="O5" t="str">
        <f>"307 - 2"</f>
        <v>307 - 2</v>
      </c>
    </row>
    <row r="6" spans="1:15" x14ac:dyDescent="0.25">
      <c r="A6" t="str">
        <f>"3"</f>
        <v>3</v>
      </c>
      <c r="B6" t="str">
        <f>"Elsinger, Hollyann"</f>
        <v>Elsinger, Hollyann</v>
      </c>
      <c r="C6" t="str">
        <f>"74 - 1"</f>
        <v>74 - 1</v>
      </c>
      <c r="D6" t="str">
        <f>"77 - 0"</f>
        <v>77 - 0</v>
      </c>
      <c r="E6" t="str">
        <f>"57 - 0"</f>
        <v>57 - 0</v>
      </c>
      <c r="F6" t="str">
        <f>"72 - 1"</f>
        <v>72 - 1</v>
      </c>
      <c r="G6" t="str">
        <f>"280 - 2"</f>
        <v>280 - 2</v>
      </c>
      <c r="I6" t="str">
        <f>""</f>
        <v/>
      </c>
      <c r="J6" t="str">
        <f>"Felton, Logan"</f>
        <v>Felton, Logan</v>
      </c>
      <c r="K6" t="str">
        <f>"78 - 1"</f>
        <v>78 - 1</v>
      </c>
      <c r="L6" t="str">
        <f>"67 - 0"</f>
        <v>67 - 0</v>
      </c>
      <c r="M6" t="str">
        <f>"69 - 1"</f>
        <v>69 - 1</v>
      </c>
      <c r="N6" t="str">
        <f>"84 - 2"</f>
        <v>84 - 2</v>
      </c>
      <c r="O6" t="str">
        <f>"298 - 4"</f>
        <v>298 - 4</v>
      </c>
    </row>
    <row r="7" spans="1:15" x14ac:dyDescent="0.25">
      <c r="A7" t="str">
        <f>"4"</f>
        <v>4</v>
      </c>
      <c r="B7" t="str">
        <f>"Carriere, Sami"</f>
        <v>Carriere, Sami</v>
      </c>
      <c r="C7" t="str">
        <f>"62 - 1"</f>
        <v>62 - 1</v>
      </c>
      <c r="D7" t="str">
        <f>"65 - 0"</f>
        <v>65 - 0</v>
      </c>
      <c r="E7" t="str">
        <f>"82 - 1"</f>
        <v>82 - 1</v>
      </c>
      <c r="F7" t="str">
        <f>"62 - 0"</f>
        <v>62 - 0</v>
      </c>
      <c r="G7" t="str">
        <f>"271 - 2"</f>
        <v>271 - 2</v>
      </c>
      <c r="I7" t="str">
        <f>""</f>
        <v/>
      </c>
      <c r="J7" t="str">
        <f>"Porter, Clay"</f>
        <v>Porter, Clay</v>
      </c>
      <c r="K7" t="str">
        <f>"50 - 0"</f>
        <v>50 - 0</v>
      </c>
      <c r="L7" t="str">
        <f>"57 - 0"</f>
        <v>57 - 0</v>
      </c>
      <c r="M7" t="str">
        <f>"53 - 0"</f>
        <v>53 - 0</v>
      </c>
      <c r="N7" t="str">
        <f>"57 - 0"</f>
        <v>57 - 0</v>
      </c>
      <c r="O7" t="str">
        <f>"217 - 0"</f>
        <v>217 - 0</v>
      </c>
    </row>
    <row r="8" spans="1:15" x14ac:dyDescent="0.25">
      <c r="A8" t="str">
        <f>"5"</f>
        <v>5</v>
      </c>
      <c r="B8" t="str">
        <f>"Hanson, Kassidy"</f>
        <v>Hanson, Kassidy</v>
      </c>
      <c r="C8" t="str">
        <f>"60 - 2"</f>
        <v>60 - 2</v>
      </c>
      <c r="D8" t="str">
        <f>"73 - 0"</f>
        <v>73 - 0</v>
      </c>
      <c r="E8" t="str">
        <f>"58 - 0"</f>
        <v>58 - 0</v>
      </c>
      <c r="F8" t="str">
        <f>"68 - 0"</f>
        <v>68 - 0</v>
      </c>
      <c r="G8" t="str">
        <f>"259 - 2"</f>
        <v>259 - 2</v>
      </c>
      <c r="I8" t="str">
        <f>""</f>
        <v/>
      </c>
      <c r="J8" t="str">
        <f>"Laeseke, Hunter"</f>
        <v>Laeseke, Hunter</v>
      </c>
      <c r="K8" t="str">
        <f>"45 - 0"</f>
        <v>45 - 0</v>
      </c>
      <c r="L8" t="str">
        <f>"55 - 0"</f>
        <v>55 - 0</v>
      </c>
      <c r="M8" t="str">
        <f>"44 - 0"</f>
        <v>44 - 0</v>
      </c>
      <c r="N8" t="str">
        <f>"33 - 0"</f>
        <v>33 - 0</v>
      </c>
      <c r="O8" t="str">
        <f>"177 - 0"</f>
        <v>177 - 0</v>
      </c>
    </row>
    <row r="9" spans="1:15" x14ac:dyDescent="0.25">
      <c r="A9" t="str">
        <f>"6"</f>
        <v>6</v>
      </c>
      <c r="B9" t="str">
        <f>"Porter, Clay"</f>
        <v>Porter, Clay</v>
      </c>
      <c r="C9" t="str">
        <f>"50 - 0"</f>
        <v>50 - 0</v>
      </c>
      <c r="D9" t="str">
        <f>"57 - 0"</f>
        <v>57 - 0</v>
      </c>
      <c r="E9" t="str">
        <f>"53 - 0"</f>
        <v>53 - 0</v>
      </c>
      <c r="F9" t="str">
        <f>"57 - 0"</f>
        <v>57 - 0</v>
      </c>
      <c r="G9" t="str">
        <f>"217 - 0"</f>
        <v>217 - 0</v>
      </c>
      <c r="I9"/>
      <c r="J9"/>
      <c r="K9"/>
      <c r="L9"/>
      <c r="M9"/>
      <c r="N9"/>
      <c r="O9"/>
    </row>
    <row r="10" spans="1:15" x14ac:dyDescent="0.25">
      <c r="A10" t="str">
        <f>"7"</f>
        <v>7</v>
      </c>
      <c r="B10" t="str">
        <f>"Clauson, Wesley"</f>
        <v>Clauson, Wesley</v>
      </c>
      <c r="C10" t="str">
        <f>"51 - 1"</f>
        <v>51 - 1</v>
      </c>
      <c r="D10" t="str">
        <f>"60 - 0"</f>
        <v>60 - 0</v>
      </c>
      <c r="E10" t="str">
        <f>"46 - 0"</f>
        <v>46 - 0</v>
      </c>
      <c r="F10" t="str">
        <f>"46 - 1"</f>
        <v>46 - 1</v>
      </c>
      <c r="G10" t="str">
        <f>"203 - 2"</f>
        <v>203 - 2</v>
      </c>
      <c r="I10" t="str">
        <f>"2"</f>
        <v>2</v>
      </c>
      <c r="J10" t="str">
        <f>"Chippewa County"</f>
        <v>Chippewa County</v>
      </c>
      <c r="K10" t="str">
        <f>"181 - 1"</f>
        <v>181 - 1</v>
      </c>
      <c r="L10" t="str">
        <f>"180 - 0"</f>
        <v>180 - 0</v>
      </c>
      <c r="M10" t="str">
        <f>"182 - 1"</f>
        <v>182 - 1</v>
      </c>
      <c r="N10" t="str">
        <f>"173 - 1"</f>
        <v>173 - 1</v>
      </c>
      <c r="O10" t="str">
        <f>"716 - 3"</f>
        <v>716 - 3</v>
      </c>
    </row>
    <row r="11" spans="1:15" x14ac:dyDescent="0.25">
      <c r="A11" t="str">
        <f>"8"</f>
        <v>8</v>
      </c>
      <c r="B11" t="str">
        <f>"Blum, Isaac"</f>
        <v>Blum, Isaac</v>
      </c>
      <c r="C11" t="str">
        <f>"53 - 0"</f>
        <v>53 - 0</v>
      </c>
      <c r="D11" t="str">
        <f>"44 - 0"</f>
        <v>44 - 0</v>
      </c>
      <c r="E11" t="str">
        <f>"61 - 1"</f>
        <v>61 - 1</v>
      </c>
      <c r="F11" t="str">
        <f>"43 - 0"</f>
        <v>43 - 0</v>
      </c>
      <c r="G11" t="str">
        <f>"201 - 1"</f>
        <v>201 - 1</v>
      </c>
      <c r="I11" t="str">
        <f>""</f>
        <v/>
      </c>
      <c r="J11" t="str">
        <f>"Clauson, Wesley"</f>
        <v>Clauson, Wesley</v>
      </c>
      <c r="K11" t="str">
        <f>"51 - 1"</f>
        <v>51 - 1</v>
      </c>
      <c r="L11" t="str">
        <f>"60 - 0"</f>
        <v>60 - 0</v>
      </c>
      <c r="M11" t="str">
        <f>"46 - 0"</f>
        <v>46 - 0</v>
      </c>
      <c r="N11" t="str">
        <f>"46 - 1"</f>
        <v>46 - 1</v>
      </c>
      <c r="O11" t="str">
        <f>"203 - 2"</f>
        <v>203 - 2</v>
      </c>
    </row>
    <row r="12" spans="1:15" x14ac:dyDescent="0.25">
      <c r="A12" t="str">
        <f>"9"</f>
        <v>9</v>
      </c>
      <c r="B12" t="str">
        <f>"Laeseke, Hunter"</f>
        <v>Laeseke, Hunter</v>
      </c>
      <c r="C12" t="str">
        <f>"45 - 0"</f>
        <v>45 - 0</v>
      </c>
      <c r="D12" t="str">
        <f>"55 - 0"</f>
        <v>55 - 0</v>
      </c>
      <c r="E12" t="str">
        <f>"44 - 0"</f>
        <v>44 - 0</v>
      </c>
      <c r="F12" t="str">
        <f>"33 - 0"</f>
        <v>33 - 0</v>
      </c>
      <c r="G12" t="str">
        <f>"177 - 0"</f>
        <v>177 - 0</v>
      </c>
      <c r="I12" t="str">
        <f>""</f>
        <v/>
      </c>
      <c r="J12" t="str">
        <f>"Blum, Isaac"</f>
        <v>Blum, Isaac</v>
      </c>
      <c r="K12" t="str">
        <f>"53 - 0"</f>
        <v>53 - 0</v>
      </c>
      <c r="L12" t="str">
        <f>"44 - 0"</f>
        <v>44 - 0</v>
      </c>
      <c r="M12" t="str">
        <f>"61 - 1"</f>
        <v>61 - 1</v>
      </c>
      <c r="N12" t="str">
        <f>"43 - 0"</f>
        <v>43 - 0</v>
      </c>
      <c r="O12" t="str">
        <f>"201 - 1"</f>
        <v>201 - 1</v>
      </c>
    </row>
    <row r="13" spans="1:15" x14ac:dyDescent="0.25">
      <c r="A13" t="str">
        <f>"10"</f>
        <v>10</v>
      </c>
      <c r="B13" t="str">
        <f>"Jelinek, Drew"</f>
        <v>Jelinek, Drew</v>
      </c>
      <c r="C13" t="str">
        <f>"53 - 1"</f>
        <v>53 - 1</v>
      </c>
      <c r="D13" t="str">
        <f>"40 - 0"</f>
        <v>40 - 0</v>
      </c>
      <c r="E13" t="str">
        <f>"33 - 0"</f>
        <v>33 - 0</v>
      </c>
      <c r="F13" t="str">
        <f>"38 - 0"</f>
        <v>38 - 0</v>
      </c>
      <c r="G13" t="str">
        <f>"164 - 1"</f>
        <v>164 - 1</v>
      </c>
      <c r="I13" t="str">
        <f>""</f>
        <v/>
      </c>
      <c r="J13" t="str">
        <f>"Schutte, Ryan"</f>
        <v>Schutte, Ryan</v>
      </c>
      <c r="K13" t="str">
        <f>"39 - 0"</f>
        <v>39 - 0</v>
      </c>
      <c r="L13" t="str">
        <f>"33 - 0"</f>
        <v>33 - 0</v>
      </c>
      <c r="M13" t="str">
        <f>"36 - 0"</f>
        <v>36 - 0</v>
      </c>
      <c r="N13" t="str">
        <f>"50 - 0"</f>
        <v>50 - 0</v>
      </c>
      <c r="O13" t="str">
        <f>"158 - 0"</f>
        <v>158 - 0</v>
      </c>
    </row>
    <row r="14" spans="1:15" x14ac:dyDescent="0.25">
      <c r="A14" t="str">
        <f>"11"</f>
        <v>11</v>
      </c>
      <c r="B14" t="str">
        <f>"Schutte, Ryan"</f>
        <v>Schutte, Ryan</v>
      </c>
      <c r="C14" t="str">
        <f>"39 - 0"</f>
        <v>39 - 0</v>
      </c>
      <c r="D14" t="str">
        <f>"33 - 0"</f>
        <v>33 - 0</v>
      </c>
      <c r="E14" t="str">
        <f>"36 - 0"</f>
        <v>36 - 0</v>
      </c>
      <c r="F14" t="str">
        <f>"50 - 0"</f>
        <v>50 - 0</v>
      </c>
      <c r="G14" t="str">
        <f>"158 - 0"</f>
        <v>158 - 0</v>
      </c>
      <c r="I14" t="str">
        <f>""</f>
        <v/>
      </c>
      <c r="J14" t="str">
        <f>"Kempe, Kara"</f>
        <v>Kempe, Kara</v>
      </c>
      <c r="K14" t="str">
        <f>"38 - 0"</f>
        <v>38 - 0</v>
      </c>
      <c r="L14" t="str">
        <f>"43 - 0"</f>
        <v>43 - 0</v>
      </c>
      <c r="M14" t="str">
        <f>"39 - 0"</f>
        <v>39 - 0</v>
      </c>
      <c r="N14" t="str">
        <f>"34 - 0"</f>
        <v>34 - 0</v>
      </c>
      <c r="O14" t="str">
        <f>"154 - 0"</f>
        <v>154 - 0</v>
      </c>
    </row>
    <row r="15" spans="1:15" x14ac:dyDescent="0.25">
      <c r="A15" t="str">
        <f>"12"</f>
        <v>12</v>
      </c>
      <c r="B15" t="str">
        <f>"Kempe, Kara"</f>
        <v>Kempe, Kara</v>
      </c>
      <c r="C15" t="str">
        <f>"38 - 0"</f>
        <v>38 - 0</v>
      </c>
      <c r="D15" t="str">
        <f>"43 - 0"</f>
        <v>43 - 0</v>
      </c>
      <c r="E15" t="str">
        <f>"39 - 0"</f>
        <v>39 - 0</v>
      </c>
      <c r="F15" t="str">
        <f>"34 - 0"</f>
        <v>34 - 0</v>
      </c>
      <c r="G15" t="str">
        <f>"154 - 0"</f>
        <v>154 - 0</v>
      </c>
    </row>
    <row r="16" spans="1:15" x14ac:dyDescent="0.25">
      <c r="A16" t="str">
        <f>"13"</f>
        <v>13</v>
      </c>
      <c r="B16" t="str">
        <f>"Mark, Wyatt"</f>
        <v>Mark, Wyatt</v>
      </c>
      <c r="C16" t="str">
        <f>"18 - 0"</f>
        <v>18 - 0</v>
      </c>
      <c r="D16" t="str">
        <f>"27 - 1"</f>
        <v>27 - 1</v>
      </c>
      <c r="E16" t="str">
        <f>"8 - 0"</f>
        <v>8 - 0</v>
      </c>
      <c r="F16" t="str">
        <f>"8 - 0"</f>
        <v>8 - 0</v>
      </c>
      <c r="G16" t="str">
        <f>"61 - 1"</f>
        <v>61 - 1</v>
      </c>
    </row>
    <row r="17" spans="1:7" x14ac:dyDescent="0.25">
      <c r="A17"/>
      <c r="B17"/>
      <c r="C17"/>
      <c r="D17"/>
      <c r="E17"/>
      <c r="F17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ht="17.25" x14ac:dyDescent="0.3">
      <c r="B20" s="2" t="s">
        <v>10</v>
      </c>
    </row>
    <row r="21" spans="1:7" x14ac:dyDescent="0.25">
      <c r="A21" t="s">
        <v>2</v>
      </c>
      <c r="B21" t="s">
        <v>3</v>
      </c>
      <c r="C21" t="s">
        <v>4</v>
      </c>
      <c r="D21" t="s">
        <v>5</v>
      </c>
      <c r="E21" t="s">
        <v>6</v>
      </c>
      <c r="F21" t="s">
        <v>7</v>
      </c>
      <c r="G21" t="s">
        <v>8</v>
      </c>
    </row>
    <row r="22" spans="1:7" x14ac:dyDescent="0.25">
      <c r="A22" t="str">
        <f>"1"</f>
        <v>1</v>
      </c>
      <c r="B22" t="str">
        <f>"Muckler, Eli"</f>
        <v>Muckler, Eli</v>
      </c>
      <c r="C22" t="str">
        <f>"77 - 0"</f>
        <v>77 - 0</v>
      </c>
      <c r="D22" t="str">
        <f>"72 - 1"</f>
        <v>72 - 1</v>
      </c>
      <c r="E22" t="str">
        <f>"75 - 0"</f>
        <v>75 - 0</v>
      </c>
      <c r="F22" t="str">
        <f>"83 - 1"</f>
        <v>83 - 1</v>
      </c>
      <c r="G22" t="str">
        <f>"307 - 2"</f>
        <v>307 - 2</v>
      </c>
    </row>
    <row r="24" spans="1:7" ht="17.25" x14ac:dyDescent="0.3">
      <c r="B24" s="2" t="s">
        <v>11</v>
      </c>
    </row>
    <row r="25" spans="1:7" x14ac:dyDescent="0.25">
      <c r="A25" t="s">
        <v>2</v>
      </c>
      <c r="B25" t="s">
        <v>3</v>
      </c>
      <c r="C25" t="s">
        <v>4</v>
      </c>
      <c r="D25" t="s">
        <v>5</v>
      </c>
      <c r="E25" t="s">
        <v>6</v>
      </c>
      <c r="F25" t="s">
        <v>7</v>
      </c>
      <c r="G25" t="s">
        <v>8</v>
      </c>
    </row>
    <row r="26" spans="1:7" x14ac:dyDescent="0.25">
      <c r="A26" t="str">
        <f>"1"</f>
        <v>1</v>
      </c>
      <c r="B26" t="str">
        <f>"Felton, Logan"</f>
        <v>Felton, Logan</v>
      </c>
      <c r="C26" t="str">
        <f>"78 - 1"</f>
        <v>78 - 1</v>
      </c>
      <c r="D26" t="str">
        <f>"67 - 0"</f>
        <v>67 - 0</v>
      </c>
      <c r="E26" t="str">
        <f>"69 - 1"</f>
        <v>69 - 1</v>
      </c>
      <c r="F26" t="str">
        <f>"84 - 2"</f>
        <v>84 - 2</v>
      </c>
      <c r="G26" t="str">
        <f>"298 - 4"</f>
        <v>298 - 4</v>
      </c>
    </row>
    <row r="27" spans="1:7" x14ac:dyDescent="0.25">
      <c r="A27" t="str">
        <f>"2"</f>
        <v>2</v>
      </c>
      <c r="B27" t="str">
        <f>"Elsinger, Hollyann"</f>
        <v>Elsinger, Hollyann</v>
      </c>
      <c r="C27" t="str">
        <f>"74 - 1"</f>
        <v>74 - 1</v>
      </c>
      <c r="D27" t="str">
        <f>"77 - 0"</f>
        <v>77 - 0</v>
      </c>
      <c r="E27" t="str">
        <f>"57 - 0"</f>
        <v>57 - 0</v>
      </c>
      <c r="F27" t="str">
        <f>"72 - 1"</f>
        <v>72 - 1</v>
      </c>
      <c r="G27" t="str">
        <f>"280 - 2"</f>
        <v>280 - 2</v>
      </c>
    </row>
    <row r="28" spans="1:7" x14ac:dyDescent="0.25">
      <c r="A28" t="str">
        <f>"3"</f>
        <v>3</v>
      </c>
      <c r="B28" t="str">
        <f>"Carriere, Sami"</f>
        <v>Carriere, Sami</v>
      </c>
      <c r="C28" t="str">
        <f>"62 - 1"</f>
        <v>62 - 1</v>
      </c>
      <c r="D28" t="str">
        <f>"65 - 0"</f>
        <v>65 - 0</v>
      </c>
      <c r="E28" t="str">
        <f>"82 - 1"</f>
        <v>82 - 1</v>
      </c>
      <c r="F28" t="str">
        <f>"62 - 0"</f>
        <v>62 - 0</v>
      </c>
      <c r="G28" t="str">
        <f>"271 - 2"</f>
        <v>271 - 2</v>
      </c>
    </row>
    <row r="29" spans="1:7" x14ac:dyDescent="0.25">
      <c r="A29" t="str">
        <f>"4"</f>
        <v>4</v>
      </c>
      <c r="B29" t="str">
        <f>"Hanson, Kassidy"</f>
        <v>Hanson, Kassidy</v>
      </c>
      <c r="C29" t="str">
        <f>"60 - 2"</f>
        <v>60 - 2</v>
      </c>
      <c r="D29" t="str">
        <f>"73 - 0"</f>
        <v>73 - 0</v>
      </c>
      <c r="E29" t="str">
        <f>"58 - 0"</f>
        <v>58 - 0</v>
      </c>
      <c r="F29" t="str">
        <f>"68 - 0"</f>
        <v>68 - 0</v>
      </c>
      <c r="G29" t="str">
        <f>"259 - 2"</f>
        <v>259 - 2</v>
      </c>
    </row>
    <row r="30" spans="1:7" x14ac:dyDescent="0.25">
      <c r="A30" t="str">
        <f>"5"</f>
        <v>5</v>
      </c>
      <c r="B30" t="str">
        <f>"Clauson, Wesley"</f>
        <v>Clauson, Wesley</v>
      </c>
      <c r="C30" t="str">
        <f>"51 - 1"</f>
        <v>51 - 1</v>
      </c>
      <c r="D30" t="str">
        <f>"60 - 0"</f>
        <v>60 - 0</v>
      </c>
      <c r="E30" t="str">
        <f>"46 - 0"</f>
        <v>46 - 0</v>
      </c>
      <c r="F30" t="str">
        <f>"46 - 1"</f>
        <v>46 - 1</v>
      </c>
      <c r="G30" t="str">
        <f>"203 - 2"</f>
        <v>203 - 2</v>
      </c>
    </row>
    <row r="31" spans="1:7" x14ac:dyDescent="0.25">
      <c r="A31" t="str">
        <f>"6"</f>
        <v>6</v>
      </c>
      <c r="B31" t="str">
        <f>"Jelinek, Drew"</f>
        <v>Jelinek, Drew</v>
      </c>
      <c r="C31" t="str">
        <f>"53 - 1"</f>
        <v>53 - 1</v>
      </c>
      <c r="D31" t="str">
        <f>"40 - 0"</f>
        <v>40 - 0</v>
      </c>
      <c r="E31" t="str">
        <f>"33 - 0"</f>
        <v>33 - 0</v>
      </c>
      <c r="F31" t="str">
        <f>"38 - 0"</f>
        <v>38 - 0</v>
      </c>
      <c r="G31" t="str">
        <f>"164 - 1"</f>
        <v>164 - 1</v>
      </c>
    </row>
    <row r="32" spans="1:7" x14ac:dyDescent="0.25">
      <c r="A32" t="str">
        <f>"7"</f>
        <v>7</v>
      </c>
      <c r="B32" t="str">
        <f>"Schutte, Ryan"</f>
        <v>Schutte, Ryan</v>
      </c>
      <c r="C32" t="str">
        <f>"39 - 0"</f>
        <v>39 - 0</v>
      </c>
      <c r="D32" t="str">
        <f>"33 - 0"</f>
        <v>33 - 0</v>
      </c>
      <c r="E32" t="str">
        <f>"36 - 0"</f>
        <v>36 - 0</v>
      </c>
      <c r="F32" t="str">
        <f>"50 - 0"</f>
        <v>50 - 0</v>
      </c>
      <c r="G32" t="str">
        <f>"158 - 0"</f>
        <v>158 - 0</v>
      </c>
    </row>
    <row r="33" spans="1:7" x14ac:dyDescent="0.25">
      <c r="A33" t="str">
        <f>"8"</f>
        <v>8</v>
      </c>
      <c r="B33" t="str">
        <f>"Kempe, Kara"</f>
        <v>Kempe, Kara</v>
      </c>
      <c r="C33" t="str">
        <f>"38 - 0"</f>
        <v>38 - 0</v>
      </c>
      <c r="D33" t="str">
        <f>"43 - 0"</f>
        <v>43 - 0</v>
      </c>
      <c r="E33" t="str">
        <f>"39 - 0"</f>
        <v>39 - 0</v>
      </c>
      <c r="F33" t="str">
        <f>"34 - 0"</f>
        <v>34 - 0</v>
      </c>
      <c r="G33" t="str">
        <f>"154 - 0"</f>
        <v>154 - 0</v>
      </c>
    </row>
    <row r="34" spans="1:7" x14ac:dyDescent="0.25">
      <c r="A34" s="3"/>
      <c r="B34"/>
      <c r="C34"/>
      <c r="D34"/>
      <c r="E34"/>
      <c r="F34"/>
      <c r="G34"/>
    </row>
    <row r="35" spans="1:7" ht="17.25" x14ac:dyDescent="0.3">
      <c r="B35" s="2" t="s">
        <v>12</v>
      </c>
    </row>
    <row r="36" spans="1:7" x14ac:dyDescent="0.25">
      <c r="A36" t="s">
        <v>2</v>
      </c>
      <c r="B36" t="s">
        <v>3</v>
      </c>
      <c r="C36" t="s">
        <v>4</v>
      </c>
      <c r="D36" t="s">
        <v>5</v>
      </c>
      <c r="E36" t="s">
        <v>6</v>
      </c>
      <c r="F36" t="s">
        <v>7</v>
      </c>
      <c r="G36" t="s">
        <v>8</v>
      </c>
    </row>
    <row r="37" spans="1:7" x14ac:dyDescent="0.25">
      <c r="A37" t="str">
        <f>"1"</f>
        <v>1</v>
      </c>
      <c r="B37" t="str">
        <f>"Porter, Clay"</f>
        <v>Porter, Clay</v>
      </c>
      <c r="C37" t="str">
        <f>"50 - 0"</f>
        <v>50 - 0</v>
      </c>
      <c r="D37" t="str">
        <f>"57 - 0"</f>
        <v>57 - 0</v>
      </c>
      <c r="E37" t="str">
        <f>"53 - 0"</f>
        <v>53 - 0</v>
      </c>
      <c r="F37" t="str">
        <f>"57 - 0"</f>
        <v>57 - 0</v>
      </c>
      <c r="G37" t="str">
        <f>"217 - 0"</f>
        <v>217 - 0</v>
      </c>
    </row>
    <row r="38" spans="1:7" x14ac:dyDescent="0.25">
      <c r="A38" t="str">
        <f>"2"</f>
        <v>2</v>
      </c>
      <c r="B38" t="str">
        <f>"Blum, Isaac"</f>
        <v>Blum, Isaac</v>
      </c>
      <c r="C38" t="str">
        <f>"53 - 0"</f>
        <v>53 - 0</v>
      </c>
      <c r="D38" t="str">
        <f>"44 - 0"</f>
        <v>44 - 0</v>
      </c>
      <c r="E38" t="str">
        <f>"61 - 1"</f>
        <v>61 - 1</v>
      </c>
      <c r="F38" t="str">
        <f>"43 - 0"</f>
        <v>43 - 0</v>
      </c>
      <c r="G38" t="str">
        <f>"201 - 1"</f>
        <v>201 - 1</v>
      </c>
    </row>
    <row r="39" spans="1:7" x14ac:dyDescent="0.25">
      <c r="A39" t="str">
        <f>"3"</f>
        <v>3</v>
      </c>
      <c r="B39" t="str">
        <f>"Laeseke, Hunter"</f>
        <v>Laeseke, Hunter</v>
      </c>
      <c r="C39" t="str">
        <f>"45 - 0"</f>
        <v>45 - 0</v>
      </c>
      <c r="D39" t="str">
        <f>"55 - 0"</f>
        <v>55 - 0</v>
      </c>
      <c r="E39" t="str">
        <f>"44 - 0"</f>
        <v>44 - 0</v>
      </c>
      <c r="F39" t="str">
        <f>"33 - 0"</f>
        <v>33 - 0</v>
      </c>
      <c r="G39" t="str">
        <f>"177 - 0"</f>
        <v>177 - 0</v>
      </c>
    </row>
    <row r="40" spans="1:7" x14ac:dyDescent="0.25">
      <c r="A40" t="str">
        <f>"4"</f>
        <v>4</v>
      </c>
      <c r="B40" t="str">
        <f>"Mark, Wyatt"</f>
        <v>Mark, Wyatt</v>
      </c>
      <c r="C40" t="str">
        <f>"18 - 0"</f>
        <v>18 - 0</v>
      </c>
      <c r="D40" t="str">
        <f>"27 - 1"</f>
        <v>27 - 1</v>
      </c>
      <c r="E40" t="str">
        <f>"8 - 0"</f>
        <v>8 - 0</v>
      </c>
      <c r="F40" t="str">
        <f>"8 - 0"</f>
        <v>8 - 0</v>
      </c>
      <c r="G40" t="str">
        <f>"61 - 1"</f>
        <v>61 - 1</v>
      </c>
    </row>
  </sheetData>
  <sheetProtection selectLockedCells="1" selectUnlockedCells="1"/>
  <mergeCells count="2">
    <mergeCell ref="B1:E1"/>
    <mergeCell ref="J1:N1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9A101-4AF3-4ECB-B632-F768310D739A}">
  <dimension ref="A1:E44"/>
  <sheetViews>
    <sheetView workbookViewId="0">
      <selection activeCell="H26" sqref="H26"/>
    </sheetView>
  </sheetViews>
  <sheetFormatPr defaultRowHeight="12.75" x14ac:dyDescent="0.2"/>
  <cols>
    <col min="1" max="1" width="9.140625" style="5"/>
    <col min="2" max="2" width="17" customWidth="1"/>
    <col min="3" max="3" width="14.42578125" customWidth="1"/>
  </cols>
  <sheetData>
    <row r="1" spans="1:5" ht="18.75" x14ac:dyDescent="0.3">
      <c r="B1" s="6" t="s">
        <v>16</v>
      </c>
      <c r="E1" s="5"/>
    </row>
    <row r="2" spans="1:5" x14ac:dyDescent="0.2">
      <c r="E2" s="5"/>
    </row>
    <row r="3" spans="1:5" ht="15" x14ac:dyDescent="0.25">
      <c r="A3" s="7" t="s">
        <v>17</v>
      </c>
      <c r="B3" s="4" t="s">
        <v>18</v>
      </c>
      <c r="E3" s="8" t="s">
        <v>19</v>
      </c>
    </row>
    <row r="4" spans="1:5" ht="15" x14ac:dyDescent="0.25">
      <c r="A4" s="9" t="s">
        <v>2</v>
      </c>
      <c r="B4" s="10" t="s">
        <v>20</v>
      </c>
      <c r="C4" s="10" t="s">
        <v>13</v>
      </c>
      <c r="D4" s="10" t="s">
        <v>21</v>
      </c>
      <c r="E4" s="9" t="s">
        <v>22</v>
      </c>
    </row>
    <row r="5" spans="1:5" x14ac:dyDescent="0.2">
      <c r="A5" s="5">
        <v>1</v>
      </c>
      <c r="B5" t="s">
        <v>23</v>
      </c>
      <c r="C5" t="s">
        <v>15</v>
      </c>
      <c r="D5">
        <v>12</v>
      </c>
      <c r="E5">
        <v>33</v>
      </c>
    </row>
    <row r="6" spans="1:5" x14ac:dyDescent="0.2">
      <c r="A6" s="5">
        <v>2</v>
      </c>
      <c r="B6" t="s">
        <v>24</v>
      </c>
      <c r="C6" t="s">
        <v>15</v>
      </c>
      <c r="D6">
        <v>11</v>
      </c>
      <c r="E6">
        <v>33</v>
      </c>
    </row>
    <row r="7" spans="1:5" x14ac:dyDescent="0.2">
      <c r="A7" s="5">
        <v>3</v>
      </c>
      <c r="B7" t="s">
        <v>25</v>
      </c>
      <c r="C7" t="s">
        <v>15</v>
      </c>
      <c r="D7">
        <v>13</v>
      </c>
      <c r="E7">
        <v>32</v>
      </c>
    </row>
    <row r="8" spans="1:5" x14ac:dyDescent="0.2">
      <c r="A8" s="5">
        <v>4</v>
      </c>
      <c r="B8" t="s">
        <v>26</v>
      </c>
      <c r="C8" t="s">
        <v>15</v>
      </c>
      <c r="D8">
        <v>17</v>
      </c>
      <c r="E8">
        <v>32</v>
      </c>
    </row>
    <row r="9" spans="1:5" x14ac:dyDescent="0.2">
      <c r="A9" s="5">
        <v>5</v>
      </c>
      <c r="B9" t="s">
        <v>27</v>
      </c>
      <c r="C9" t="s">
        <v>28</v>
      </c>
      <c r="D9">
        <v>15</v>
      </c>
      <c r="E9">
        <v>31</v>
      </c>
    </row>
    <row r="10" spans="1:5" x14ac:dyDescent="0.2">
      <c r="A10" s="5">
        <v>6</v>
      </c>
      <c r="B10" t="s">
        <v>29</v>
      </c>
      <c r="C10" t="s">
        <v>28</v>
      </c>
      <c r="D10">
        <v>15</v>
      </c>
      <c r="E10">
        <v>31</v>
      </c>
    </row>
    <row r="11" spans="1:5" x14ac:dyDescent="0.2">
      <c r="A11" s="5">
        <v>7</v>
      </c>
      <c r="B11" t="s">
        <v>30</v>
      </c>
      <c r="C11" t="s">
        <v>28</v>
      </c>
      <c r="D11">
        <v>13</v>
      </c>
      <c r="E11">
        <v>30</v>
      </c>
    </row>
    <row r="12" spans="1:5" x14ac:dyDescent="0.2">
      <c r="A12" s="5">
        <v>8</v>
      </c>
      <c r="B12" t="s">
        <v>31</v>
      </c>
      <c r="C12" t="s">
        <v>14</v>
      </c>
      <c r="D12">
        <v>17</v>
      </c>
      <c r="E12">
        <v>30</v>
      </c>
    </row>
    <row r="13" spans="1:5" x14ac:dyDescent="0.2">
      <c r="A13" s="5">
        <v>9</v>
      </c>
      <c r="B13" t="s">
        <v>32</v>
      </c>
      <c r="C13" t="s">
        <v>28</v>
      </c>
      <c r="D13">
        <v>16</v>
      </c>
      <c r="E13">
        <v>30</v>
      </c>
    </row>
    <row r="14" spans="1:5" x14ac:dyDescent="0.2">
      <c r="A14" s="5">
        <v>10</v>
      </c>
      <c r="B14" t="s">
        <v>33</v>
      </c>
      <c r="C14" t="s">
        <v>34</v>
      </c>
      <c r="D14">
        <v>16</v>
      </c>
      <c r="E14">
        <v>28</v>
      </c>
    </row>
    <row r="15" spans="1:5" x14ac:dyDescent="0.2">
      <c r="A15" s="5">
        <v>11</v>
      </c>
      <c r="B15" t="s">
        <v>35</v>
      </c>
      <c r="C15" t="s">
        <v>36</v>
      </c>
      <c r="D15">
        <v>15</v>
      </c>
      <c r="E15">
        <v>27</v>
      </c>
    </row>
    <row r="16" spans="1:5" x14ac:dyDescent="0.2">
      <c r="A16" s="5">
        <v>12</v>
      </c>
      <c r="B16" t="s">
        <v>37</v>
      </c>
      <c r="C16" t="s">
        <v>36</v>
      </c>
      <c r="D16">
        <v>10</v>
      </c>
      <c r="E16">
        <v>27</v>
      </c>
    </row>
    <row r="17" spans="1:5" x14ac:dyDescent="0.2">
      <c r="A17" s="5">
        <v>13</v>
      </c>
      <c r="B17" t="s">
        <v>38</v>
      </c>
      <c r="C17" t="s">
        <v>28</v>
      </c>
      <c r="D17">
        <v>15</v>
      </c>
      <c r="E17">
        <v>26</v>
      </c>
    </row>
    <row r="18" spans="1:5" x14ac:dyDescent="0.2">
      <c r="A18" s="5">
        <v>14</v>
      </c>
      <c r="B18" t="s">
        <v>39</v>
      </c>
      <c r="C18" t="s">
        <v>36</v>
      </c>
      <c r="D18">
        <v>11</v>
      </c>
      <c r="E18">
        <v>23</v>
      </c>
    </row>
    <row r="19" spans="1:5" x14ac:dyDescent="0.2">
      <c r="A19" s="5">
        <v>15</v>
      </c>
      <c r="B19" t="s">
        <v>40</v>
      </c>
      <c r="C19" t="s">
        <v>28</v>
      </c>
      <c r="D19">
        <v>17</v>
      </c>
      <c r="E19">
        <v>18</v>
      </c>
    </row>
    <row r="22" spans="1:5" ht="15" x14ac:dyDescent="0.25">
      <c r="A22" s="4" t="s">
        <v>62</v>
      </c>
      <c r="B22" s="4" t="s">
        <v>18</v>
      </c>
      <c r="E22" s="5"/>
    </row>
    <row r="23" spans="1:5" ht="15" x14ac:dyDescent="0.25">
      <c r="A23" s="10" t="s">
        <v>2</v>
      </c>
      <c r="B23" s="10" t="s">
        <v>20</v>
      </c>
      <c r="C23" s="10" t="s">
        <v>13</v>
      </c>
      <c r="D23" s="10"/>
      <c r="E23" s="9" t="s">
        <v>22</v>
      </c>
    </row>
    <row r="24" spans="1:5" x14ac:dyDescent="0.2">
      <c r="A24" s="5">
        <v>1</v>
      </c>
      <c r="B24" t="s">
        <v>41</v>
      </c>
      <c r="C24" t="s">
        <v>28</v>
      </c>
      <c r="E24">
        <v>35</v>
      </c>
    </row>
    <row r="25" spans="1:5" x14ac:dyDescent="0.2">
      <c r="A25" s="5">
        <v>2</v>
      </c>
      <c r="B25" t="s">
        <v>42</v>
      </c>
      <c r="C25" t="s">
        <v>28</v>
      </c>
      <c r="E25">
        <v>34</v>
      </c>
    </row>
    <row r="26" spans="1:5" x14ac:dyDescent="0.2">
      <c r="A26" s="5">
        <v>3</v>
      </c>
      <c r="B26" t="s">
        <v>43</v>
      </c>
      <c r="C26" t="s">
        <v>15</v>
      </c>
      <c r="E26">
        <v>33</v>
      </c>
    </row>
    <row r="27" spans="1:5" x14ac:dyDescent="0.2">
      <c r="A27" s="5">
        <v>4</v>
      </c>
      <c r="B27" t="s">
        <v>44</v>
      </c>
      <c r="C27" t="s">
        <v>28</v>
      </c>
      <c r="E27">
        <v>33</v>
      </c>
    </row>
    <row r="28" spans="1:5" x14ac:dyDescent="0.2">
      <c r="A28" s="5">
        <v>5</v>
      </c>
      <c r="B28" t="s">
        <v>45</v>
      </c>
      <c r="C28" t="s">
        <v>28</v>
      </c>
      <c r="E28">
        <v>33</v>
      </c>
    </row>
    <row r="29" spans="1:5" x14ac:dyDescent="0.2">
      <c r="A29" s="5">
        <v>6</v>
      </c>
      <c r="B29" t="s">
        <v>46</v>
      </c>
      <c r="C29" t="s">
        <v>36</v>
      </c>
      <c r="E29">
        <v>32</v>
      </c>
    </row>
    <row r="30" spans="1:5" x14ac:dyDescent="0.2">
      <c r="A30" s="5">
        <v>7</v>
      </c>
      <c r="B30" t="s">
        <v>47</v>
      </c>
      <c r="C30" t="s">
        <v>15</v>
      </c>
      <c r="E30">
        <v>32</v>
      </c>
    </row>
    <row r="31" spans="1:5" x14ac:dyDescent="0.2">
      <c r="A31" s="5">
        <v>8</v>
      </c>
      <c r="B31" t="s">
        <v>48</v>
      </c>
      <c r="C31" t="s">
        <v>28</v>
      </c>
      <c r="E31">
        <v>32</v>
      </c>
    </row>
    <row r="32" spans="1:5" x14ac:dyDescent="0.2">
      <c r="A32" s="5">
        <v>9</v>
      </c>
      <c r="B32" t="s">
        <v>49</v>
      </c>
      <c r="C32" t="s">
        <v>28</v>
      </c>
      <c r="E32">
        <v>32</v>
      </c>
    </row>
    <row r="33" spans="1:5" x14ac:dyDescent="0.2">
      <c r="A33" s="5">
        <v>10</v>
      </c>
      <c r="B33" t="s">
        <v>50</v>
      </c>
      <c r="C33" t="s">
        <v>15</v>
      </c>
      <c r="E33">
        <v>32</v>
      </c>
    </row>
    <row r="34" spans="1:5" x14ac:dyDescent="0.2">
      <c r="A34" s="5">
        <v>11</v>
      </c>
      <c r="B34" t="s">
        <v>51</v>
      </c>
      <c r="C34" t="s">
        <v>15</v>
      </c>
      <c r="E34">
        <v>32</v>
      </c>
    </row>
    <row r="35" spans="1:5" x14ac:dyDescent="0.2">
      <c r="A35" s="5">
        <v>12</v>
      </c>
      <c r="B35" t="s">
        <v>52</v>
      </c>
      <c r="C35" t="s">
        <v>28</v>
      </c>
      <c r="E35">
        <v>31</v>
      </c>
    </row>
    <row r="36" spans="1:5" x14ac:dyDescent="0.2">
      <c r="A36" s="5">
        <v>13</v>
      </c>
      <c r="B36" t="s">
        <v>53</v>
      </c>
      <c r="C36" t="s">
        <v>28</v>
      </c>
      <c r="E36">
        <v>31</v>
      </c>
    </row>
    <row r="37" spans="1:5" x14ac:dyDescent="0.2">
      <c r="A37" s="5">
        <v>14</v>
      </c>
      <c r="B37" t="s">
        <v>54</v>
      </c>
      <c r="C37" t="s">
        <v>28</v>
      </c>
      <c r="E37">
        <v>31</v>
      </c>
    </row>
    <row r="38" spans="1:5" x14ac:dyDescent="0.2">
      <c r="A38" s="5">
        <v>15</v>
      </c>
      <c r="B38" t="s">
        <v>55</v>
      </c>
      <c r="C38" t="s">
        <v>28</v>
      </c>
      <c r="E38">
        <v>30</v>
      </c>
    </row>
    <row r="39" spans="1:5" x14ac:dyDescent="0.2">
      <c r="A39" s="5">
        <v>16</v>
      </c>
      <c r="B39" t="s">
        <v>56</v>
      </c>
      <c r="C39" t="s">
        <v>15</v>
      </c>
      <c r="E39">
        <v>30</v>
      </c>
    </row>
    <row r="40" spans="1:5" x14ac:dyDescent="0.2">
      <c r="A40" s="5">
        <v>17</v>
      </c>
      <c r="B40" t="s">
        <v>57</v>
      </c>
      <c r="C40" t="s">
        <v>15</v>
      </c>
      <c r="E40">
        <v>30</v>
      </c>
    </row>
    <row r="41" spans="1:5" x14ac:dyDescent="0.2">
      <c r="A41" s="5">
        <v>18</v>
      </c>
      <c r="B41" t="s">
        <v>58</v>
      </c>
      <c r="C41" t="s">
        <v>15</v>
      </c>
      <c r="E41">
        <v>30</v>
      </c>
    </row>
    <row r="42" spans="1:5" x14ac:dyDescent="0.2">
      <c r="A42" s="5">
        <v>19</v>
      </c>
      <c r="B42" t="s">
        <v>59</v>
      </c>
      <c r="C42" t="s">
        <v>15</v>
      </c>
      <c r="E42">
        <v>29</v>
      </c>
    </row>
    <row r="43" spans="1:5" x14ac:dyDescent="0.2">
      <c r="A43" s="5">
        <v>20</v>
      </c>
      <c r="B43" t="s">
        <v>60</v>
      </c>
      <c r="E43">
        <v>29</v>
      </c>
    </row>
    <row r="44" spans="1:5" x14ac:dyDescent="0.2">
      <c r="A44" s="5">
        <v>21</v>
      </c>
      <c r="B44" t="s">
        <v>61</v>
      </c>
      <c r="C44" t="s">
        <v>28</v>
      </c>
      <c r="E44">
        <v>28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Results</vt:lpstr>
      <vt:lpstr>Naturalist Event</vt:lpstr>
      <vt:lpstr>Results!Excel_BuiltIn_Print_Area</vt:lpstr>
      <vt:lpstr>Results!Excel_BuiltIn_Print_Area</vt:lpstr>
      <vt:lpstr>Results!Print_Area</vt:lpstr>
      <vt:lpstr>Results!Scores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Tiry</dc:creator>
  <cp:lastModifiedBy>Justin Lieck</cp:lastModifiedBy>
  <dcterms:created xsi:type="dcterms:W3CDTF">2025-04-13T16:35:25Z</dcterms:created>
  <dcterms:modified xsi:type="dcterms:W3CDTF">2025-06-03T18:02:15Z</dcterms:modified>
</cp:coreProperties>
</file>