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jlieck\Downloads\"/>
    </mc:Choice>
  </mc:AlternateContent>
  <xr:revisionPtr revIDLastSave="0" documentId="8_{CD69E5F0-5F18-431B-AD6F-125376B6FD61}" xr6:coauthVersionLast="47" xr6:coauthVersionMax="47" xr10:uidLastSave="{00000000-0000-0000-0000-000000000000}"/>
  <bookViews>
    <workbookView xWindow="-10860" yWindow="690" windowWidth="9165" windowHeight="14280" xr2:uid="{12627D23-DEDE-4BBE-8349-85B15BDF9368}"/>
  </bookViews>
  <sheets>
    <sheet name="Results" sheetId="1" r:id="rId1"/>
    <sheet name="Naturalist Even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3" l="1"/>
  <c r="B23" i="3"/>
  <c r="B22" i="3"/>
  <c r="B21" i="3"/>
  <c r="B20" i="3"/>
  <c r="B19" i="3"/>
  <c r="B17" i="3"/>
  <c r="B16" i="3"/>
  <c r="B15" i="3"/>
  <c r="B12" i="1"/>
  <c r="B13" i="3" l="1"/>
  <c r="B12" i="3"/>
  <c r="B11" i="3"/>
  <c r="B10" i="3"/>
  <c r="B9" i="3"/>
  <c r="B8" i="3"/>
  <c r="B7" i="3"/>
  <c r="B6" i="3"/>
  <c r="B5" i="3"/>
  <c r="A68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G62" i="1"/>
  <c r="F62" i="1"/>
  <c r="E62" i="1"/>
  <c r="D62" i="1"/>
  <c r="C62" i="1"/>
  <c r="B62" i="1"/>
  <c r="A62" i="1"/>
  <c r="G60" i="1"/>
  <c r="F60" i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F56" i="1"/>
  <c r="E56" i="1"/>
  <c r="D56" i="1"/>
  <c r="C56" i="1"/>
  <c r="B56" i="1"/>
  <c r="A56" i="1"/>
  <c r="G55" i="1"/>
  <c r="F55" i="1"/>
  <c r="E55" i="1"/>
  <c r="D55" i="1"/>
  <c r="C55" i="1"/>
  <c r="B55" i="1"/>
  <c r="A55" i="1"/>
  <c r="G50" i="1"/>
  <c r="F50" i="1"/>
  <c r="E50" i="1"/>
  <c r="D50" i="1"/>
  <c r="C50" i="1"/>
  <c r="B50" i="1"/>
  <c r="A35" i="1"/>
  <c r="A34" i="1"/>
  <c r="A33" i="1"/>
  <c r="A32" i="1"/>
  <c r="G28" i="1"/>
  <c r="F28" i="1"/>
  <c r="E28" i="1"/>
  <c r="D28" i="1"/>
  <c r="C28" i="1"/>
  <c r="B28" i="1"/>
  <c r="G27" i="1"/>
  <c r="F27" i="1"/>
  <c r="E27" i="1"/>
  <c r="D27" i="1"/>
  <c r="C27" i="1"/>
  <c r="B27" i="1"/>
  <c r="A27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A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A12" i="1"/>
  <c r="G11" i="1"/>
  <c r="F11" i="1"/>
  <c r="E11" i="1"/>
  <c r="D11" i="1"/>
  <c r="C11" i="1"/>
  <c r="B11" i="1"/>
  <c r="A11" i="1"/>
  <c r="G10" i="1"/>
  <c r="F10" i="1"/>
  <c r="E10" i="1"/>
  <c r="D10" i="1"/>
  <c r="C10" i="1"/>
  <c r="B10" i="1"/>
  <c r="A10" i="1"/>
  <c r="G9" i="1"/>
  <c r="F9" i="1"/>
  <c r="E9" i="1"/>
  <c r="D9" i="1"/>
  <c r="C9" i="1"/>
  <c r="B9" i="1"/>
  <c r="A9" i="1"/>
  <c r="G8" i="1"/>
  <c r="F8" i="1"/>
  <c r="E8" i="1"/>
  <c r="D8" i="1"/>
  <c r="C8" i="1"/>
  <c r="B8" i="1"/>
  <c r="A8" i="1"/>
  <c r="G7" i="1"/>
  <c r="F7" i="1"/>
  <c r="E7" i="1"/>
  <c r="D7" i="1"/>
  <c r="C7" i="1"/>
  <c r="B7" i="1"/>
  <c r="A7" i="1"/>
  <c r="G6" i="1"/>
  <c r="F6" i="1"/>
  <c r="E6" i="1"/>
  <c r="D6" i="1"/>
  <c r="C6" i="1"/>
  <c r="B6" i="1"/>
  <c r="A6" i="1"/>
  <c r="G5" i="1"/>
  <c r="F5" i="1"/>
  <c r="E5" i="1"/>
  <c r="D5" i="1"/>
  <c r="C5" i="1"/>
  <c r="B5" i="1"/>
  <c r="A5" i="1"/>
  <c r="G4" i="1"/>
  <c r="F4" i="1"/>
  <c r="E4" i="1"/>
  <c r="D4" i="1"/>
  <c r="C4" i="1"/>
  <c r="B4" i="1"/>
  <c r="A4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<sst xmlns="http://schemas.openxmlformats.org/spreadsheetml/2006/main" count="216" uniqueCount="131">
  <si>
    <t>NRA BB Gun Overall</t>
  </si>
  <si>
    <t>Rank</t>
  </si>
  <si>
    <t>Participant</t>
  </si>
  <si>
    <t>Prone</t>
  </si>
  <si>
    <t>Standing</t>
  </si>
  <si>
    <t>Sitting</t>
  </si>
  <si>
    <t>Kneeling</t>
  </si>
  <si>
    <t>Individual</t>
  </si>
  <si>
    <t>NRA BB Gun Overall Age Group</t>
  </si>
  <si>
    <t>BB1</t>
  </si>
  <si>
    <t>BB2</t>
  </si>
  <si>
    <t>Porter, Clay (212)</t>
  </si>
  <si>
    <t>92 - 3</t>
  </si>
  <si>
    <t>84 - 1</t>
  </si>
  <si>
    <t>88 - 0</t>
  </si>
  <si>
    <t>88 - 1</t>
  </si>
  <si>
    <t>352 - 5</t>
  </si>
  <si>
    <t>LaGesse, Lincoln (211)</t>
  </si>
  <si>
    <t>81 - 0</t>
  </si>
  <si>
    <t>73 - 1</t>
  </si>
  <si>
    <t>83 - 1</t>
  </si>
  <si>
    <t>82 - 0</t>
  </si>
  <si>
    <t>319 - 2</t>
  </si>
  <si>
    <t>Laeseke, Hunter (207)</t>
  </si>
  <si>
    <t>86 - 1</t>
  </si>
  <si>
    <t>67 - 0</t>
  </si>
  <si>
    <t>79 - 1</t>
  </si>
  <si>
    <t>75 - 0</t>
  </si>
  <si>
    <t>307 - 2</t>
  </si>
  <si>
    <t>Laeseke, Austin (206)</t>
  </si>
  <si>
    <t>75 - 1</t>
  </si>
  <si>
    <t>71 - 0</t>
  </si>
  <si>
    <t>78 - 0</t>
  </si>
  <si>
    <t>303 - 2</t>
  </si>
  <si>
    <t>Eloranta, Jonas (215)</t>
  </si>
  <si>
    <t>74 - 0</t>
  </si>
  <si>
    <t>63 - 1</t>
  </si>
  <si>
    <t>78 - 1</t>
  </si>
  <si>
    <t>290 - 2</t>
  </si>
  <si>
    <t>Seidl , Kylee (209)</t>
  </si>
  <si>
    <t>77 - 0</t>
  </si>
  <si>
    <t>290 - 1</t>
  </si>
  <si>
    <t>Wahl, Brendan (213)</t>
  </si>
  <si>
    <t>80 - 0</t>
  </si>
  <si>
    <t>61 - 1</t>
  </si>
  <si>
    <t>66 - 1</t>
  </si>
  <si>
    <t>282 - 2</t>
  </si>
  <si>
    <t>Wahl, Gianna (214)</t>
  </si>
  <si>
    <t>76 - 0</t>
  </si>
  <si>
    <t>61 - 0</t>
  </si>
  <si>
    <t>76 - 1</t>
  </si>
  <si>
    <t>280 - 1</t>
  </si>
  <si>
    <t>Haffner, Ivy (203)</t>
  </si>
  <si>
    <t>70 - 0</t>
  </si>
  <si>
    <t>59 - 1</t>
  </si>
  <si>
    <t>71 - 2</t>
  </si>
  <si>
    <t>65 - 0</t>
  </si>
  <si>
    <t>265 - 3</t>
  </si>
  <si>
    <t>Mayer, Michael (208)</t>
  </si>
  <si>
    <t>62 - 0</t>
  </si>
  <si>
    <t>264 - 1</t>
  </si>
  <si>
    <t>Lueck, Jacob (205)</t>
  </si>
  <si>
    <t>85 - 0</t>
  </si>
  <si>
    <t>39 - 0</t>
  </si>
  <si>
    <t>66 - 0</t>
  </si>
  <si>
    <t>252 - 0</t>
  </si>
  <si>
    <t>Lueck, Colton (204)</t>
  </si>
  <si>
    <t>67 - 2</t>
  </si>
  <si>
    <t>59 - 0</t>
  </si>
  <si>
    <t>249 - 3</t>
  </si>
  <si>
    <t>Blum, Isaac (201)</t>
  </si>
  <si>
    <t>83 - 2</t>
  </si>
  <si>
    <t>60 - 0</t>
  </si>
  <si>
    <t>47 - 1</t>
  </si>
  <si>
    <t>55 - 0</t>
  </si>
  <si>
    <t>245 - 3</t>
  </si>
  <si>
    <t>Hulteen, Zander (210)</t>
  </si>
  <si>
    <t>48 - 0</t>
  </si>
  <si>
    <t>57 - 1</t>
  </si>
  <si>
    <t>219 - 2</t>
  </si>
  <si>
    <t>Cochran, Justin (202)</t>
  </si>
  <si>
    <t>42 - 0</t>
  </si>
  <si>
    <t>47 - 0</t>
  </si>
  <si>
    <t>209 - 1</t>
  </si>
  <si>
    <t>BB3</t>
  </si>
  <si>
    <t>Team</t>
  </si>
  <si>
    <t>2024 NRA BB TEAMS</t>
  </si>
  <si>
    <t>County</t>
  </si>
  <si>
    <t>Florence</t>
  </si>
  <si>
    <t>Green</t>
  </si>
  <si>
    <t>Polk</t>
  </si>
  <si>
    <t>Richland</t>
  </si>
  <si>
    <t>YOUTH</t>
  </si>
  <si>
    <t>Name</t>
  </si>
  <si>
    <t>Age</t>
  </si>
  <si>
    <t>Points</t>
  </si>
  <si>
    <t>POSSIBLE POINTS=13</t>
  </si>
  <si>
    <t>Chippewa</t>
  </si>
  <si>
    <t>Haffner, Gavic</t>
  </si>
  <si>
    <t>?</t>
  </si>
  <si>
    <t>PARENTS</t>
  </si>
  <si>
    <t>Heather Mark</t>
  </si>
  <si>
    <t>Pierce</t>
  </si>
  <si>
    <t>Daniel Elsinger</t>
  </si>
  <si>
    <t>Washington</t>
  </si>
  <si>
    <t>Steve Mayer</t>
  </si>
  <si>
    <t>Sonia Buntz</t>
  </si>
  <si>
    <t>Jamie Laeseke</t>
  </si>
  <si>
    <t>Kevin Lueck</t>
  </si>
  <si>
    <t>Jim Blum</t>
  </si>
  <si>
    <t>Amber Muckler</t>
  </si>
  <si>
    <t>Katie Jelinek</t>
  </si>
  <si>
    <t>Charles Porter</t>
  </si>
  <si>
    <t>Travis Lueck</t>
  </si>
  <si>
    <t>Angie Bowe</t>
  </si>
  <si>
    <t>Josh Seidl</t>
  </si>
  <si>
    <t>Cory Bowe</t>
  </si>
  <si>
    <t>Cassie Peck</t>
  </si>
  <si>
    <t>Marathon</t>
  </si>
  <si>
    <t>Sarah Eloranta</t>
  </si>
  <si>
    <t>Jeff Laeseke</t>
  </si>
  <si>
    <t>Steven Haffner</t>
  </si>
  <si>
    <t>Brenda Sammon</t>
  </si>
  <si>
    <t>Jackson</t>
  </si>
  <si>
    <t>Jesse Thompson</t>
  </si>
  <si>
    <t>Kent Pilz</t>
  </si>
  <si>
    <t>Melissa Cochran</t>
  </si>
  <si>
    <t>Sam LaGesse</t>
  </si>
  <si>
    <t>Steve Kempe</t>
  </si>
  <si>
    <t>Todd Muckler</t>
  </si>
  <si>
    <t>2024 4-H/NRA B.B. Gun WILDFLOWER IDENTIFICATION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</si>
</sst>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FB4A7-2148-45FE-9BC8-5291C2532FDC}">
  <dimension ref="A1:O68"/>
  <sheetViews>
    <sheetView tabSelected="1" workbookViewId="0">
      <selection activeCell="H54" sqref="H54"/>
    </sheetView>
  </sheetViews>
  <sheetFormatPr defaultRowHeight="15" x14ac:dyDescent="0.25"/>
  <cols>
    <col min="1" max="1" width="5.7109375" customWidth="1"/>
    <col min="2" max="2" width="24.7109375" customWidth="1"/>
    <col min="7" max="7" width="10.42578125" customWidth="1"/>
  </cols>
  <sheetData>
    <row r="1" spans="1:15" ht="18.75" x14ac:dyDescent="0.3">
      <c r="B1" s="9" t="s">
        <v>0</v>
      </c>
      <c r="C1" s="9"/>
      <c r="D1" s="9"/>
    </row>
    <row r="2" spans="1:15" ht="18.75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M2" s="9"/>
      <c r="N2" s="9"/>
      <c r="O2" s="9"/>
    </row>
    <row r="3" spans="1:15" x14ac:dyDescent="0.25">
      <c r="A3" t="str">
        <f>"1"</f>
        <v>1</v>
      </c>
      <c r="B3" t="str">
        <f>"Porter, Clay (212)"</f>
        <v>Porter, Clay (212)</v>
      </c>
      <c r="C3" t="str">
        <f>"92 - 3"</f>
        <v>92 - 3</v>
      </c>
      <c r="D3" t="str">
        <f>"84 - 1"</f>
        <v>84 - 1</v>
      </c>
      <c r="E3" t="str">
        <f>"88 - 0"</f>
        <v>88 - 0</v>
      </c>
      <c r="F3" t="str">
        <f>"88 - 1"</f>
        <v>88 - 1</v>
      </c>
      <c r="G3" t="str">
        <f>"352 - 5"</f>
        <v>352 - 5</v>
      </c>
    </row>
    <row r="4" spans="1:15" x14ac:dyDescent="0.25">
      <c r="A4" t="str">
        <f>"2"</f>
        <v>2</v>
      </c>
      <c r="B4" t="str">
        <f>"Bowe, Colton (301)"</f>
        <v>Bowe, Colton (301)</v>
      </c>
      <c r="C4" t="str">
        <f>"89 - 2"</f>
        <v>89 - 2</v>
      </c>
      <c r="D4" t="str">
        <f>"77 - 0"</f>
        <v>77 - 0</v>
      </c>
      <c r="E4" t="str">
        <f>"85 - 1"</f>
        <v>85 - 1</v>
      </c>
      <c r="F4" t="str">
        <f>"71 - 1"</f>
        <v>71 - 1</v>
      </c>
      <c r="G4" t="str">
        <f>"322 - 4"</f>
        <v>322 - 4</v>
      </c>
    </row>
    <row r="5" spans="1:15" x14ac:dyDescent="0.25">
      <c r="A5" t="str">
        <f>"3"</f>
        <v>3</v>
      </c>
      <c r="B5" t="str">
        <f>"Wahl, Madelyn (302)"</f>
        <v>Wahl, Madelyn (302)</v>
      </c>
      <c r="C5" t="str">
        <f>"79 - 1"</f>
        <v>79 - 1</v>
      </c>
      <c r="D5" t="str">
        <f>"73 - 0"</f>
        <v>73 - 0</v>
      </c>
      <c r="E5" t="str">
        <f>"91 - 1"</f>
        <v>91 - 1</v>
      </c>
      <c r="F5" t="str">
        <f>"79 - 1"</f>
        <v>79 - 1</v>
      </c>
      <c r="G5" t="str">
        <f>"322 - 3"</f>
        <v>322 - 3</v>
      </c>
    </row>
    <row r="6" spans="1:15" x14ac:dyDescent="0.25">
      <c r="A6" t="str">
        <f>"4"</f>
        <v>4</v>
      </c>
      <c r="B6" t="str">
        <f>"LaGesse, Lincoln (211)"</f>
        <v>LaGesse, Lincoln (211)</v>
      </c>
      <c r="C6" t="str">
        <f>"81 - 0"</f>
        <v>81 - 0</v>
      </c>
      <c r="D6" t="str">
        <f>"73 - 1"</f>
        <v>73 - 1</v>
      </c>
      <c r="E6" t="str">
        <f>"83 - 1"</f>
        <v>83 - 1</v>
      </c>
      <c r="F6" t="str">
        <f>"82 - 0"</f>
        <v>82 - 0</v>
      </c>
      <c r="G6" t="str">
        <f>"319 - 2"</f>
        <v>319 - 2</v>
      </c>
    </row>
    <row r="7" spans="1:15" x14ac:dyDescent="0.25">
      <c r="A7" t="str">
        <f>"5"</f>
        <v>5</v>
      </c>
      <c r="B7" t="str">
        <f>"Pilz, Kaleb (101)"</f>
        <v>Pilz, Kaleb (101)</v>
      </c>
      <c r="C7" t="str">
        <f>"80 - 1"</f>
        <v>80 - 1</v>
      </c>
      <c r="D7" t="str">
        <f>"68 - 0"</f>
        <v>68 - 0</v>
      </c>
      <c r="E7" t="str">
        <f>"82 - 1"</f>
        <v>82 - 1</v>
      </c>
      <c r="F7" t="str">
        <f>"85 - 1"</f>
        <v>85 - 1</v>
      </c>
      <c r="G7" t="str">
        <f>"315 - 3"</f>
        <v>315 - 3</v>
      </c>
    </row>
    <row r="8" spans="1:15" x14ac:dyDescent="0.25">
      <c r="A8" t="str">
        <f>"6"</f>
        <v>6</v>
      </c>
      <c r="B8" t="str">
        <f>"Laeseke, Hunter (207)"</f>
        <v>Laeseke, Hunter (207)</v>
      </c>
      <c r="C8" t="str">
        <f>"86 - 1"</f>
        <v>86 - 1</v>
      </c>
      <c r="D8" t="str">
        <f>"67 - 0"</f>
        <v>67 - 0</v>
      </c>
      <c r="E8" t="str">
        <f>"79 - 1"</f>
        <v>79 - 1</v>
      </c>
      <c r="F8" t="str">
        <f>"75 - 0"</f>
        <v>75 - 0</v>
      </c>
      <c r="G8" t="str">
        <f>"307 - 2"</f>
        <v>307 - 2</v>
      </c>
    </row>
    <row r="9" spans="1:15" x14ac:dyDescent="0.25">
      <c r="A9" t="str">
        <f>"7"</f>
        <v>7</v>
      </c>
      <c r="B9" t="str">
        <f>"Laeseke, Austin (206)"</f>
        <v>Laeseke, Austin (206)</v>
      </c>
      <c r="C9" t="str">
        <f>"79 - 1"</f>
        <v>79 - 1</v>
      </c>
      <c r="D9" t="str">
        <f>"75 - 1"</f>
        <v>75 - 1</v>
      </c>
      <c r="E9" t="str">
        <f>"71 - 0"</f>
        <v>71 - 0</v>
      </c>
      <c r="F9" t="str">
        <f>"78 - 0"</f>
        <v>78 - 0</v>
      </c>
      <c r="G9" t="str">
        <f>"303 - 2"</f>
        <v>303 - 2</v>
      </c>
    </row>
    <row r="10" spans="1:15" x14ac:dyDescent="0.25">
      <c r="A10" t="str">
        <f>"8"</f>
        <v>8</v>
      </c>
      <c r="B10" t="str">
        <f>"Eloranta, Jonas (215)"</f>
        <v>Eloranta, Jonas (215)</v>
      </c>
      <c r="C10" t="str">
        <f>"75 - 0"</f>
        <v>75 - 0</v>
      </c>
      <c r="D10" t="str">
        <f>"74 - 0"</f>
        <v>74 - 0</v>
      </c>
      <c r="E10" t="str">
        <f>"63 - 1"</f>
        <v>63 - 1</v>
      </c>
      <c r="F10" t="str">
        <f>"78 - 1"</f>
        <v>78 - 1</v>
      </c>
      <c r="G10" t="str">
        <f>"290 - 2"</f>
        <v>290 - 2</v>
      </c>
    </row>
    <row r="11" spans="1:15" x14ac:dyDescent="0.25">
      <c r="A11" t="str">
        <f>"9"</f>
        <v>9</v>
      </c>
      <c r="B11" t="str">
        <f>"Seidl , Kylee (209)"</f>
        <v>Seidl , Kylee (209)</v>
      </c>
      <c r="C11" t="str">
        <f>"67 - 0"</f>
        <v>67 - 0</v>
      </c>
      <c r="D11" t="str">
        <f>"75 - 1"</f>
        <v>75 - 1</v>
      </c>
      <c r="E11" t="str">
        <f>"77 - 0"</f>
        <v>77 - 0</v>
      </c>
      <c r="F11" t="str">
        <f>"71 - 0"</f>
        <v>71 - 0</v>
      </c>
      <c r="G11" t="str">
        <f>"290 - 1"</f>
        <v>290 - 1</v>
      </c>
    </row>
    <row r="12" spans="1:15" x14ac:dyDescent="0.25">
      <c r="A12" t="str">
        <f>"10"</f>
        <v>10</v>
      </c>
      <c r="B12" t="str">
        <f>"Wahl, Brendan (213)"</f>
        <v>Wahl, Brendan (213)</v>
      </c>
      <c r="C12" t="str">
        <f>"80 - 0"</f>
        <v>80 - 0</v>
      </c>
      <c r="D12" t="str">
        <f>"61 - 1"</f>
        <v>61 - 1</v>
      </c>
      <c r="E12" t="str">
        <f>"75 - 0"</f>
        <v>75 - 0</v>
      </c>
      <c r="F12" t="str">
        <f>"66 - 1"</f>
        <v>66 - 1</v>
      </c>
      <c r="G12" t="str">
        <f>"282 - 2"</f>
        <v>282 - 2</v>
      </c>
    </row>
    <row r="13" spans="1:15" x14ac:dyDescent="0.25">
      <c r="A13" t="str">
        <f>"11"</f>
        <v>11</v>
      </c>
      <c r="B13" t="str">
        <f>"Wahl, Gianna (214)"</f>
        <v>Wahl, Gianna (214)</v>
      </c>
      <c r="C13" t="str">
        <f>"67 - 0"</f>
        <v>67 - 0</v>
      </c>
      <c r="D13" t="str">
        <f>"76 - 0"</f>
        <v>76 - 0</v>
      </c>
      <c r="E13" t="str">
        <f>"61 - 0"</f>
        <v>61 - 0</v>
      </c>
      <c r="F13" t="str">
        <f>"75 - 1"</f>
        <v>75 - 1</v>
      </c>
      <c r="G13" t="str">
        <f>"279 - 1"</f>
        <v>279 - 1</v>
      </c>
    </row>
    <row r="14" spans="1:15" x14ac:dyDescent="0.25">
      <c r="A14" t="str">
        <f>"12"</f>
        <v>12</v>
      </c>
      <c r="B14" t="str">
        <f>"Haffner, Ivy (203)"</f>
        <v>Haffner, Ivy (203)</v>
      </c>
      <c r="C14" t="str">
        <f>"70 - 0"</f>
        <v>70 - 0</v>
      </c>
      <c r="D14" t="str">
        <f>"59 - 1"</f>
        <v>59 - 1</v>
      </c>
      <c r="E14" t="str">
        <f>"71 - 2"</f>
        <v>71 - 2</v>
      </c>
      <c r="F14" t="str">
        <f>"65 - 0"</f>
        <v>65 - 0</v>
      </c>
      <c r="G14" t="str">
        <f>"265 - 3"</f>
        <v>265 - 3</v>
      </c>
    </row>
    <row r="15" spans="1:15" x14ac:dyDescent="0.25">
      <c r="A15" t="str">
        <f>"13"</f>
        <v>13</v>
      </c>
      <c r="B15" t="str">
        <f>"Mayer, Michael (208)"</f>
        <v>Mayer, Michael (208)</v>
      </c>
      <c r="C15" t="str">
        <f>"79 - 1"</f>
        <v>79 - 1</v>
      </c>
      <c r="D15" t="str">
        <f>"61 - 0"</f>
        <v>61 - 0</v>
      </c>
      <c r="E15" t="str">
        <f>"62 - 0"</f>
        <v>62 - 0</v>
      </c>
      <c r="F15" t="str">
        <f>"62 - 0"</f>
        <v>62 - 0</v>
      </c>
      <c r="G15" t="str">
        <f>"264 - 1"</f>
        <v>264 - 1</v>
      </c>
    </row>
    <row r="16" spans="1:15" x14ac:dyDescent="0.25">
      <c r="A16" t="str">
        <f>"14"</f>
        <v>14</v>
      </c>
      <c r="B16" t="str">
        <f>"Lueck, Jacob (205)"</f>
        <v>Lueck, Jacob (205)</v>
      </c>
      <c r="C16" t="str">
        <f>"85 - 0"</f>
        <v>85 - 0</v>
      </c>
      <c r="D16" t="str">
        <f>"39 - 0"</f>
        <v>39 - 0</v>
      </c>
      <c r="E16" t="str">
        <f>"66 - 0"</f>
        <v>66 - 0</v>
      </c>
      <c r="F16" t="str">
        <f>"62 - 0"</f>
        <v>62 - 0</v>
      </c>
      <c r="G16" t="str">
        <f>"252 - 0"</f>
        <v>252 - 0</v>
      </c>
    </row>
    <row r="17" spans="1:7" x14ac:dyDescent="0.25">
      <c r="A17" t="str">
        <f>"15"</f>
        <v>15</v>
      </c>
      <c r="B17" t="str">
        <f>"Lueck, Colton (204)"</f>
        <v>Lueck, Colton (204)</v>
      </c>
      <c r="C17" t="str">
        <f>"62 - 0"</f>
        <v>62 - 0</v>
      </c>
      <c r="D17" t="str">
        <f>"67 - 2"</f>
        <v>67 - 2</v>
      </c>
      <c r="E17" t="str">
        <f>"61 - 1"</f>
        <v>61 - 1</v>
      </c>
      <c r="F17" t="str">
        <f>"59 - 0"</f>
        <v>59 - 0</v>
      </c>
      <c r="G17" t="str">
        <f>"249 - 3"</f>
        <v>249 - 3</v>
      </c>
    </row>
    <row r="18" spans="1:7" x14ac:dyDescent="0.25">
      <c r="A18" t="str">
        <f>"16"</f>
        <v>16</v>
      </c>
      <c r="B18" t="str">
        <f>"Blum, Isaac (201)"</f>
        <v>Blum, Isaac (201)</v>
      </c>
      <c r="C18" t="str">
        <f>"83 - 2"</f>
        <v>83 - 2</v>
      </c>
      <c r="D18" t="str">
        <f>"60 - 0"</f>
        <v>60 - 0</v>
      </c>
      <c r="E18" t="str">
        <f>"47 - 1"</f>
        <v>47 - 1</v>
      </c>
      <c r="F18" t="str">
        <f>"55 - 0"</f>
        <v>55 - 0</v>
      </c>
      <c r="G18" t="str">
        <f>"245 - 3"</f>
        <v>245 - 3</v>
      </c>
    </row>
    <row r="19" spans="1:7" x14ac:dyDescent="0.25">
      <c r="A19" t="str">
        <f>"17"</f>
        <v>17</v>
      </c>
      <c r="B19" t="str">
        <f>"Hulteen, Zander (210)"</f>
        <v>Hulteen, Zander (210)</v>
      </c>
      <c r="C19" t="str">
        <f>"66 - 1"</f>
        <v>66 - 1</v>
      </c>
      <c r="D19" t="str">
        <f>"48 - 0"</f>
        <v>48 - 0</v>
      </c>
      <c r="E19" t="str">
        <f>"48 - 0"</f>
        <v>48 - 0</v>
      </c>
      <c r="F19" t="str">
        <f>"57 - 1"</f>
        <v>57 - 1</v>
      </c>
      <c r="G19" t="str">
        <f>"219 - 2"</f>
        <v>219 - 2</v>
      </c>
    </row>
    <row r="20" spans="1:7" x14ac:dyDescent="0.25">
      <c r="A20" t="str">
        <f>"18"</f>
        <v>18</v>
      </c>
      <c r="B20" t="str">
        <f>"Cochran, Justin (202)"</f>
        <v>Cochran, Justin (202)</v>
      </c>
      <c r="C20" t="str">
        <f>"59 - 0"</f>
        <v>59 - 0</v>
      </c>
      <c r="D20" t="str">
        <f>"42 - 0"</f>
        <v>42 - 0</v>
      </c>
      <c r="E20" t="str">
        <f>"61 - 1"</f>
        <v>61 - 1</v>
      </c>
      <c r="F20" t="str">
        <f>"47 - 0"</f>
        <v>47 - 0</v>
      </c>
      <c r="G20" t="str">
        <f>"209 - 1"</f>
        <v>209 - 1</v>
      </c>
    </row>
    <row r="24" spans="1:7" ht="18.75" x14ac:dyDescent="0.3">
      <c r="B24" s="9" t="s">
        <v>8</v>
      </c>
      <c r="C24" s="9"/>
      <c r="D24" s="9"/>
    </row>
    <row r="25" spans="1:7" x14ac:dyDescent="0.25">
      <c r="B25" s="1" t="s">
        <v>9</v>
      </c>
    </row>
    <row r="26" spans="1:7" x14ac:dyDescent="0.25">
      <c r="A26" t="s">
        <v>1</v>
      </c>
      <c r="B26" t="s">
        <v>2</v>
      </c>
      <c r="C26" t="s">
        <v>3</v>
      </c>
      <c r="D26" t="s">
        <v>4</v>
      </c>
      <c r="E26" t="s">
        <v>5</v>
      </c>
      <c r="F26" t="s">
        <v>6</v>
      </c>
      <c r="G26" t="s">
        <v>7</v>
      </c>
    </row>
    <row r="27" spans="1:7" x14ac:dyDescent="0.25">
      <c r="A27" t="str">
        <f>"1"</f>
        <v>1</v>
      </c>
      <c r="B27" t="str">
        <f>"Bowe, Colton (301)"</f>
        <v>Bowe, Colton (301)</v>
      </c>
      <c r="C27" t="str">
        <f>"89 - 2"</f>
        <v>89 - 2</v>
      </c>
      <c r="D27" t="str">
        <f>"77 - 0"</f>
        <v>77 - 0</v>
      </c>
      <c r="E27" t="str">
        <f>"85 - 1"</f>
        <v>85 - 1</v>
      </c>
      <c r="F27" t="str">
        <f>"71 - 1"</f>
        <v>71 - 1</v>
      </c>
      <c r="G27" t="str">
        <f>"322 - 4"</f>
        <v>322 - 4</v>
      </c>
    </row>
    <row r="28" spans="1:7" x14ac:dyDescent="0.25">
      <c r="A28" s="2">
        <v>2</v>
      </c>
      <c r="B28" t="str">
        <f>"Wahl, Madelyn (302)"</f>
        <v>Wahl, Madelyn (302)</v>
      </c>
      <c r="C28" t="str">
        <f>"79 - 1"</f>
        <v>79 - 1</v>
      </c>
      <c r="D28" t="str">
        <f>"73 - 0"</f>
        <v>73 - 0</v>
      </c>
      <c r="E28" t="str">
        <f>"91 - 1"</f>
        <v>91 - 1</v>
      </c>
      <c r="F28" t="str">
        <f>"79 - 1"</f>
        <v>79 - 1</v>
      </c>
      <c r="G28" t="str">
        <f>"322 - 3"</f>
        <v>322 - 3</v>
      </c>
    </row>
    <row r="30" spans="1:7" x14ac:dyDescent="0.25">
      <c r="B30" s="1" t="s">
        <v>10</v>
      </c>
    </row>
    <row r="31" spans="1:7" x14ac:dyDescent="0.25">
      <c r="A31" t="s">
        <v>1</v>
      </c>
      <c r="B31" t="s">
        <v>2</v>
      </c>
      <c r="C31" t="s">
        <v>3</v>
      </c>
      <c r="D31" t="s">
        <v>4</v>
      </c>
      <c r="E31" t="s">
        <v>5</v>
      </c>
      <c r="F31" t="s">
        <v>6</v>
      </c>
      <c r="G31" t="s">
        <v>7</v>
      </c>
    </row>
    <row r="32" spans="1:7" x14ac:dyDescent="0.25">
      <c r="A32" t="str">
        <f>"1"</f>
        <v>1</v>
      </c>
      <c r="B32" t="s">
        <v>11</v>
      </c>
      <c r="C32" t="s">
        <v>12</v>
      </c>
      <c r="D32" t="s">
        <v>13</v>
      </c>
      <c r="E32" t="s">
        <v>14</v>
      </c>
      <c r="F32" t="s">
        <v>15</v>
      </c>
      <c r="G32" t="s">
        <v>16</v>
      </c>
    </row>
    <row r="33" spans="1:7" x14ac:dyDescent="0.25">
      <c r="A33" t="str">
        <f>"2"</f>
        <v>2</v>
      </c>
      <c r="B33" t="s">
        <v>17</v>
      </c>
      <c r="C33" t="s">
        <v>18</v>
      </c>
      <c r="D33" t="s">
        <v>19</v>
      </c>
      <c r="E33" t="s">
        <v>20</v>
      </c>
      <c r="F33" t="s">
        <v>21</v>
      </c>
      <c r="G33" t="s">
        <v>22</v>
      </c>
    </row>
    <row r="34" spans="1:7" x14ac:dyDescent="0.25">
      <c r="A34" t="str">
        <f>"3"</f>
        <v>3</v>
      </c>
      <c r="B34" t="s">
        <v>23</v>
      </c>
      <c r="C34" t="s">
        <v>24</v>
      </c>
      <c r="D34" t="s">
        <v>25</v>
      </c>
      <c r="E34" t="s">
        <v>26</v>
      </c>
      <c r="F34" t="s">
        <v>27</v>
      </c>
      <c r="G34" t="s">
        <v>28</v>
      </c>
    </row>
    <row r="35" spans="1:7" x14ac:dyDescent="0.25">
      <c r="A35" t="str">
        <f>"4"</f>
        <v>4</v>
      </c>
      <c r="B35" t="s">
        <v>29</v>
      </c>
      <c r="C35" t="s">
        <v>26</v>
      </c>
      <c r="D35" t="s">
        <v>30</v>
      </c>
      <c r="E35" t="s">
        <v>31</v>
      </c>
      <c r="F35" t="s">
        <v>32</v>
      </c>
      <c r="G35" t="s">
        <v>33</v>
      </c>
    </row>
    <row r="36" spans="1:7" x14ac:dyDescent="0.25">
      <c r="A36" s="2">
        <v>5</v>
      </c>
      <c r="B36" t="s">
        <v>34</v>
      </c>
      <c r="C36" t="s">
        <v>27</v>
      </c>
      <c r="D36" t="s">
        <v>35</v>
      </c>
      <c r="E36" t="s">
        <v>36</v>
      </c>
      <c r="F36" t="s">
        <v>37</v>
      </c>
      <c r="G36" t="s">
        <v>38</v>
      </c>
    </row>
    <row r="37" spans="1:7" x14ac:dyDescent="0.25">
      <c r="A37" s="2">
        <v>6</v>
      </c>
      <c r="B37" t="s">
        <v>39</v>
      </c>
      <c r="C37" t="s">
        <v>25</v>
      </c>
      <c r="D37" t="s">
        <v>30</v>
      </c>
      <c r="E37" t="s">
        <v>40</v>
      </c>
      <c r="F37" t="s">
        <v>31</v>
      </c>
      <c r="G37" t="s">
        <v>41</v>
      </c>
    </row>
    <row r="38" spans="1:7" x14ac:dyDescent="0.25">
      <c r="A38" s="2">
        <v>7</v>
      </c>
      <c r="B38" t="s">
        <v>42</v>
      </c>
      <c r="C38" t="s">
        <v>43</v>
      </c>
      <c r="D38" t="s">
        <v>44</v>
      </c>
      <c r="E38" t="s">
        <v>27</v>
      </c>
      <c r="F38" t="s">
        <v>45</v>
      </c>
      <c r="G38" t="s">
        <v>46</v>
      </c>
    </row>
    <row r="39" spans="1:7" x14ac:dyDescent="0.25">
      <c r="A39" s="2">
        <v>8</v>
      </c>
      <c r="B39" t="s">
        <v>47</v>
      </c>
      <c r="C39" t="s">
        <v>25</v>
      </c>
      <c r="D39" t="s">
        <v>48</v>
      </c>
      <c r="E39" t="s">
        <v>49</v>
      </c>
      <c r="F39" t="s">
        <v>50</v>
      </c>
      <c r="G39" t="s">
        <v>51</v>
      </c>
    </row>
    <row r="40" spans="1:7" x14ac:dyDescent="0.25">
      <c r="A40" s="2">
        <v>9</v>
      </c>
      <c r="B40" t="s">
        <v>52</v>
      </c>
      <c r="C40" t="s">
        <v>53</v>
      </c>
      <c r="D40" t="s">
        <v>54</v>
      </c>
      <c r="E40" t="s">
        <v>55</v>
      </c>
      <c r="F40" t="s">
        <v>56</v>
      </c>
      <c r="G40" t="s">
        <v>57</v>
      </c>
    </row>
    <row r="41" spans="1:7" x14ac:dyDescent="0.25">
      <c r="A41" s="2">
        <v>10</v>
      </c>
      <c r="B41" t="s">
        <v>58</v>
      </c>
      <c r="C41" t="s">
        <v>26</v>
      </c>
      <c r="D41" t="s">
        <v>49</v>
      </c>
      <c r="E41" t="s">
        <v>59</v>
      </c>
      <c r="F41" t="s">
        <v>59</v>
      </c>
      <c r="G41" t="s">
        <v>60</v>
      </c>
    </row>
    <row r="42" spans="1:7" x14ac:dyDescent="0.25">
      <c r="A42" s="2">
        <v>11</v>
      </c>
      <c r="B42" t="s">
        <v>61</v>
      </c>
      <c r="C42" t="s">
        <v>62</v>
      </c>
      <c r="D42" t="s">
        <v>63</v>
      </c>
      <c r="E42" t="s">
        <v>64</v>
      </c>
      <c r="F42" t="s">
        <v>59</v>
      </c>
      <c r="G42" t="s">
        <v>65</v>
      </c>
    </row>
    <row r="43" spans="1:7" x14ac:dyDescent="0.25">
      <c r="A43" s="2">
        <v>12</v>
      </c>
      <c r="B43" t="s">
        <v>66</v>
      </c>
      <c r="C43" t="s">
        <v>59</v>
      </c>
      <c r="D43" t="s">
        <v>67</v>
      </c>
      <c r="E43" t="s">
        <v>44</v>
      </c>
      <c r="F43" t="s">
        <v>68</v>
      </c>
      <c r="G43" t="s">
        <v>69</v>
      </c>
    </row>
    <row r="44" spans="1:7" x14ac:dyDescent="0.25">
      <c r="A44" s="2">
        <v>13</v>
      </c>
      <c r="B44" t="s">
        <v>70</v>
      </c>
      <c r="C44" t="s">
        <v>71</v>
      </c>
      <c r="D44" t="s">
        <v>72</v>
      </c>
      <c r="E44" t="s">
        <v>73</v>
      </c>
      <c r="F44" t="s">
        <v>74</v>
      </c>
      <c r="G44" t="s">
        <v>75</v>
      </c>
    </row>
    <row r="45" spans="1:7" x14ac:dyDescent="0.25">
      <c r="A45" s="2">
        <v>14</v>
      </c>
      <c r="B45" t="s">
        <v>76</v>
      </c>
      <c r="C45" t="s">
        <v>45</v>
      </c>
      <c r="D45" t="s">
        <v>77</v>
      </c>
      <c r="E45" t="s">
        <v>77</v>
      </c>
      <c r="F45" t="s">
        <v>78</v>
      </c>
      <c r="G45" t="s">
        <v>79</v>
      </c>
    </row>
    <row r="46" spans="1:7" x14ac:dyDescent="0.25">
      <c r="A46" s="2">
        <v>15</v>
      </c>
      <c r="B46" t="s">
        <v>80</v>
      </c>
      <c r="C46" t="s">
        <v>68</v>
      </c>
      <c r="D46" t="s">
        <v>81</v>
      </c>
      <c r="E46" t="s">
        <v>44</v>
      </c>
      <c r="F46" t="s">
        <v>82</v>
      </c>
      <c r="G46" t="s">
        <v>83</v>
      </c>
    </row>
    <row r="48" spans="1:7" x14ac:dyDescent="0.25">
      <c r="B48" s="1" t="s">
        <v>84</v>
      </c>
    </row>
    <row r="49" spans="1:7" x14ac:dyDescent="0.25">
      <c r="A49" t="s">
        <v>1</v>
      </c>
      <c r="B49" t="s">
        <v>2</v>
      </c>
      <c r="C49" t="s">
        <v>3</v>
      </c>
      <c r="D49" t="s">
        <v>4</v>
      </c>
      <c r="E49" t="s">
        <v>5</v>
      </c>
      <c r="F49" t="s">
        <v>6</v>
      </c>
      <c r="G49" t="s">
        <v>7</v>
      </c>
    </row>
    <row r="50" spans="1:7" x14ac:dyDescent="0.25">
      <c r="A50" s="2">
        <v>1</v>
      </c>
      <c r="B50" t="str">
        <f>"Pilz, Kaleb (101)"</f>
        <v>Pilz, Kaleb (101)</v>
      </c>
      <c r="C50" t="str">
        <f>"80 - 1"</f>
        <v>80 - 1</v>
      </c>
      <c r="D50" t="str">
        <f>"68 - 0"</f>
        <v>68 - 0</v>
      </c>
      <c r="E50" t="str">
        <f>"82 - 1"</f>
        <v>82 - 1</v>
      </c>
      <c r="F50" t="str">
        <f>"85 - 1"</f>
        <v>85 - 1</v>
      </c>
      <c r="G50" t="str">
        <f>"315 - 3"</f>
        <v>315 - 3</v>
      </c>
    </row>
    <row r="51" spans="1:7" x14ac:dyDescent="0.25">
      <c r="A51" s="2"/>
    </row>
    <row r="52" spans="1:7" x14ac:dyDescent="0.25">
      <c r="A52" s="2"/>
    </row>
    <row r="53" spans="1:7" ht="18.75" x14ac:dyDescent="0.25">
      <c r="C53" s="3" t="s">
        <v>86</v>
      </c>
    </row>
    <row r="54" spans="1:7" x14ac:dyDescent="0.25">
      <c r="A54" t="s">
        <v>1</v>
      </c>
      <c r="B54" t="s">
        <v>2</v>
      </c>
      <c r="C54" t="s">
        <v>3</v>
      </c>
      <c r="D54" t="s">
        <v>4</v>
      </c>
      <c r="E54" t="s">
        <v>5</v>
      </c>
      <c r="F54" t="s">
        <v>6</v>
      </c>
      <c r="G54" t="s">
        <v>85</v>
      </c>
    </row>
    <row r="55" spans="1:7" x14ac:dyDescent="0.25">
      <c r="A55" t="str">
        <f>"1"</f>
        <v>1</v>
      </c>
      <c r="B55" t="str">
        <f>"Chippewa County Blue"</f>
        <v>Chippewa County Blue</v>
      </c>
      <c r="C55" t="str">
        <f>"330 - 6"</f>
        <v>330 - 6</v>
      </c>
      <c r="D55" t="str">
        <f>"286 - 1"</f>
        <v>286 - 1</v>
      </c>
      <c r="E55" t="str">
        <f>"315 - 2"</f>
        <v>315 - 2</v>
      </c>
      <c r="F55" t="str">
        <f>"283 - 2"</f>
        <v>283 - 2</v>
      </c>
      <c r="G55" t="str">
        <f>"1198 - 9"</f>
        <v>1198 - 9</v>
      </c>
    </row>
    <row r="56" spans="1:7" x14ac:dyDescent="0.25">
      <c r="A56" t="str">
        <f>""</f>
        <v/>
      </c>
      <c r="B56" t="str">
        <f>"Bowe, Colton (301)"</f>
        <v>Bowe, Colton (301)</v>
      </c>
      <c r="C56" t="str">
        <f>"89 - 2"</f>
        <v>89 - 2</v>
      </c>
      <c r="D56" t="str">
        <f>"77 - 0"</f>
        <v>77 - 0</v>
      </c>
      <c r="E56" t="str">
        <f>"85 - 1"</f>
        <v>85 - 1</v>
      </c>
      <c r="F56" t="str">
        <f>"71 - 1"</f>
        <v>71 - 1</v>
      </c>
      <c r="G56" t="str">
        <f>"322 - 4"</f>
        <v>322 - 4</v>
      </c>
    </row>
    <row r="57" spans="1:7" x14ac:dyDescent="0.25">
      <c r="A57" t="str">
        <f>""</f>
        <v/>
      </c>
      <c r="B57" t="str">
        <f>"Wahl, Madelyn (302)"</f>
        <v>Wahl, Madelyn (302)</v>
      </c>
      <c r="C57" t="str">
        <f>"79 - 1"</f>
        <v>79 - 1</v>
      </c>
      <c r="D57" t="str">
        <f>"73 - 0"</f>
        <v>73 - 0</v>
      </c>
      <c r="E57" t="str">
        <f>"91 - 1"</f>
        <v>91 - 1</v>
      </c>
      <c r="F57" t="str">
        <f>"79 - 1"</f>
        <v>79 - 1</v>
      </c>
      <c r="G57" t="str">
        <f>"322 - 3"</f>
        <v>322 - 3</v>
      </c>
    </row>
    <row r="58" spans="1:7" x14ac:dyDescent="0.25">
      <c r="A58" t="str">
        <f>""</f>
        <v/>
      </c>
      <c r="B58" t="str">
        <f>"Seidl , Kylee (209)"</f>
        <v>Seidl , Kylee (209)</v>
      </c>
      <c r="C58" t="str">
        <f>"67 - 0"</f>
        <v>67 - 0</v>
      </c>
      <c r="D58" t="str">
        <f>"75 - 1"</f>
        <v>75 - 1</v>
      </c>
      <c r="E58" t="str">
        <f>"77 - 0"</f>
        <v>77 - 0</v>
      </c>
      <c r="F58" t="str">
        <f>"71 - 0"</f>
        <v>71 - 0</v>
      </c>
      <c r="G58" t="str">
        <f>"290 - 1"</f>
        <v>290 - 1</v>
      </c>
    </row>
    <row r="59" spans="1:7" x14ac:dyDescent="0.25">
      <c r="A59" t="str">
        <f>""</f>
        <v/>
      </c>
      <c r="B59" t="str">
        <f>"Mayer, Michael (208)"</f>
        <v>Mayer, Michael (208)</v>
      </c>
      <c r="C59" t="str">
        <f>"79 - 1"</f>
        <v>79 - 1</v>
      </c>
      <c r="D59" t="str">
        <f>"61 - 0"</f>
        <v>61 - 0</v>
      </c>
      <c r="E59" t="str">
        <f>"62 - 0"</f>
        <v>62 - 0</v>
      </c>
      <c r="F59" t="str">
        <f>"62 - 0"</f>
        <v>62 - 0</v>
      </c>
      <c r="G59" t="str">
        <f>"264 - 1"</f>
        <v>264 - 1</v>
      </c>
    </row>
    <row r="60" spans="1:7" x14ac:dyDescent="0.25">
      <c r="A60" t="str">
        <f>""</f>
        <v/>
      </c>
      <c r="B60" t="str">
        <f>"Blum, Isaac (201)"</f>
        <v>Blum, Isaac (201)</v>
      </c>
      <c r="C60" t="str">
        <f>"83 - 2"</f>
        <v>83 - 2</v>
      </c>
      <c r="D60" t="str">
        <f>"60 - 0"</f>
        <v>60 - 0</v>
      </c>
      <c r="E60" t="str">
        <f>"47 - 1"</f>
        <v>47 - 1</v>
      </c>
      <c r="F60" t="str">
        <f>"55 - 0"</f>
        <v>55 - 0</v>
      </c>
      <c r="G60" t="str">
        <f>"245 - 3"</f>
        <v>245 - 3</v>
      </c>
    </row>
    <row r="62" spans="1:7" x14ac:dyDescent="0.25">
      <c r="A62" t="str">
        <f>"2"</f>
        <v>2</v>
      </c>
      <c r="B62" t="str">
        <f>"Chippewa County Red"</f>
        <v>Chippewa County Red</v>
      </c>
      <c r="C62" t="str">
        <f>"313 - 0"</f>
        <v>313 - 0</v>
      </c>
      <c r="D62" t="str">
        <f>"252 - 2"</f>
        <v>252 - 2</v>
      </c>
      <c r="E62" t="str">
        <f>"285 - 2"</f>
        <v>285 - 2</v>
      </c>
      <c r="F62" t="str">
        <f>"285 - 2"</f>
        <v>285 - 2</v>
      </c>
      <c r="G62" t="str">
        <f>"1132 - 5"</f>
        <v>1132 - 5</v>
      </c>
    </row>
    <row r="63" spans="1:7" x14ac:dyDescent="0.25">
      <c r="A63" t="str">
        <f>""</f>
        <v/>
      </c>
      <c r="B63" t="str">
        <f>"LaGesse, Lincoln (211)"</f>
        <v>LaGesse, Lincoln (211)</v>
      </c>
      <c r="C63" t="str">
        <f>"81 - 0"</f>
        <v>81 - 0</v>
      </c>
      <c r="D63" t="str">
        <f>"73 - 1"</f>
        <v>73 - 1</v>
      </c>
      <c r="E63" t="str">
        <f>"83 - 1"</f>
        <v>83 - 1</v>
      </c>
      <c r="F63" t="str">
        <f>"82 - 0"</f>
        <v>82 - 0</v>
      </c>
      <c r="G63" t="str">
        <f>"319 - 2"</f>
        <v>319 - 2</v>
      </c>
    </row>
    <row r="64" spans="1:7" x14ac:dyDescent="0.25">
      <c r="A64" t="str">
        <f>""</f>
        <v/>
      </c>
      <c r="B64" t="str">
        <f>"Wahl, Brendan (213)"</f>
        <v>Wahl, Brendan (213)</v>
      </c>
      <c r="C64" t="str">
        <f>"80 - 0"</f>
        <v>80 - 0</v>
      </c>
      <c r="D64" t="str">
        <f>"61 - 1"</f>
        <v>61 - 1</v>
      </c>
      <c r="E64" t="str">
        <f>"75 - 0"</f>
        <v>75 - 0</v>
      </c>
      <c r="F64" t="str">
        <f>"66 - 1"</f>
        <v>66 - 1</v>
      </c>
      <c r="G64" t="str">
        <f>"282 - 2"</f>
        <v>282 - 2</v>
      </c>
    </row>
    <row r="65" spans="1:7" x14ac:dyDescent="0.25">
      <c r="A65" t="str">
        <f>""</f>
        <v/>
      </c>
      <c r="B65" t="str">
        <f>"Wahl, Gianna (214)"</f>
        <v>Wahl, Gianna (214)</v>
      </c>
      <c r="C65" t="str">
        <f>"67 - 0"</f>
        <v>67 - 0</v>
      </c>
      <c r="D65" t="str">
        <f>"76 - 0"</f>
        <v>76 - 0</v>
      </c>
      <c r="E65" t="str">
        <f>"61 - 0"</f>
        <v>61 - 0</v>
      </c>
      <c r="F65" t="str">
        <f>"75 - 1"</f>
        <v>75 - 1</v>
      </c>
      <c r="G65" t="str">
        <f>"279 - 1"</f>
        <v>279 - 1</v>
      </c>
    </row>
    <row r="66" spans="1:7" x14ac:dyDescent="0.25">
      <c r="A66" t="str">
        <f>""</f>
        <v/>
      </c>
      <c r="B66" t="str">
        <f>"Lueck, Jacob (205)"</f>
        <v>Lueck, Jacob (205)</v>
      </c>
      <c r="C66" t="str">
        <f>"85 - 0"</f>
        <v>85 - 0</v>
      </c>
      <c r="D66" t="str">
        <f>"39 - 0"</f>
        <v>39 - 0</v>
      </c>
      <c r="E66" t="str">
        <f>"66 - 0"</f>
        <v>66 - 0</v>
      </c>
      <c r="F66" t="str">
        <f>"62 - 0"</f>
        <v>62 - 0</v>
      </c>
      <c r="G66" t="str">
        <f>"252 - 0"</f>
        <v>252 - 0</v>
      </c>
    </row>
    <row r="67" spans="1:7" x14ac:dyDescent="0.25">
      <c r="A67" t="str">
        <f>""</f>
        <v/>
      </c>
      <c r="B67" t="str">
        <f>"Cochran, Justin (202)"</f>
        <v>Cochran, Justin (202)</v>
      </c>
      <c r="C67" t="str">
        <f>"59 - 0"</f>
        <v>59 - 0</v>
      </c>
      <c r="D67" t="str">
        <f>"42 - 0"</f>
        <v>42 - 0</v>
      </c>
      <c r="E67" t="str">
        <f>"61 - 1"</f>
        <v>61 - 1</v>
      </c>
      <c r="F67" t="str">
        <f>"47 - 0"</f>
        <v>47 - 0</v>
      </c>
      <c r="G67" t="str">
        <f>"209 - 1"</f>
        <v>209 - 1</v>
      </c>
    </row>
    <row r="68" spans="1:7" x14ac:dyDescent="0.25">
      <c r="A68" t="str">
        <f>""</f>
        <v/>
      </c>
    </row>
  </sheetData>
  <mergeCells count="3">
    <mergeCell ref="B1:D1"/>
    <mergeCell ref="B24:D24"/>
    <mergeCell ref="M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25004-AE4C-43D7-895C-16F516F6368E}">
  <dimension ref="A1:E53"/>
  <sheetViews>
    <sheetView workbookViewId="0">
      <selection activeCell="J24" sqref="J24"/>
    </sheetView>
  </sheetViews>
  <sheetFormatPr defaultRowHeight="15" x14ac:dyDescent="0.25"/>
  <cols>
    <col min="1" max="1" width="9.140625" style="4"/>
    <col min="2" max="2" width="23.7109375" customWidth="1"/>
    <col min="3" max="3" width="17.5703125" customWidth="1"/>
    <col min="4" max="5" width="9.140625" style="4"/>
  </cols>
  <sheetData>
    <row r="1" spans="1:5" ht="18.75" x14ac:dyDescent="0.3">
      <c r="B1" s="5" t="s">
        <v>130</v>
      </c>
    </row>
    <row r="3" spans="1:5" x14ac:dyDescent="0.25">
      <c r="B3" s="6" t="s">
        <v>92</v>
      </c>
      <c r="C3" t="s">
        <v>96</v>
      </c>
    </row>
    <row r="4" spans="1:5" x14ac:dyDescent="0.25">
      <c r="A4" s="7" t="s">
        <v>1</v>
      </c>
      <c r="B4" s="8" t="s">
        <v>93</v>
      </c>
      <c r="C4" s="8" t="s">
        <v>87</v>
      </c>
      <c r="D4" s="7" t="s">
        <v>94</v>
      </c>
      <c r="E4" s="7" t="s">
        <v>95</v>
      </c>
    </row>
    <row r="5" spans="1:5" x14ac:dyDescent="0.25">
      <c r="A5" s="4">
        <v>1</v>
      </c>
      <c r="B5" t="str">
        <f>"Seidl , Kylee (209)"</f>
        <v>Seidl , Kylee (209)</v>
      </c>
      <c r="C5" t="s">
        <v>97</v>
      </c>
      <c r="D5" s="4">
        <v>11</v>
      </c>
      <c r="E5" s="4">
        <v>13</v>
      </c>
    </row>
    <row r="6" spans="1:5" x14ac:dyDescent="0.25">
      <c r="A6" s="4">
        <v>2</v>
      </c>
      <c r="B6" t="str">
        <f>"Lueck, Colton (204)"</f>
        <v>Lueck, Colton (204)</v>
      </c>
      <c r="C6" t="s">
        <v>97</v>
      </c>
      <c r="D6" s="4">
        <v>9</v>
      </c>
      <c r="E6" s="4">
        <v>13</v>
      </c>
    </row>
    <row r="7" spans="1:5" x14ac:dyDescent="0.25">
      <c r="A7" s="4">
        <v>3</v>
      </c>
      <c r="B7" t="str">
        <f>"Laeseke, Hunter (207)"</f>
        <v>Laeseke, Hunter (207)</v>
      </c>
      <c r="C7" t="s">
        <v>91</v>
      </c>
      <c r="D7" s="4">
        <v>12</v>
      </c>
      <c r="E7" s="4">
        <v>11</v>
      </c>
    </row>
    <row r="8" spans="1:5" x14ac:dyDescent="0.25">
      <c r="A8" s="4">
        <v>4</v>
      </c>
      <c r="B8" t="str">
        <f>"Hulteen, Zander (210)"</f>
        <v>Hulteen, Zander (210)</v>
      </c>
      <c r="C8" t="s">
        <v>90</v>
      </c>
      <c r="D8" s="4">
        <v>12</v>
      </c>
      <c r="E8" s="4">
        <v>11</v>
      </c>
    </row>
    <row r="9" spans="1:5" x14ac:dyDescent="0.25">
      <c r="A9" s="4">
        <v>5</v>
      </c>
      <c r="B9" t="str">
        <f>"Lueck, Jacob (205)"</f>
        <v>Lueck, Jacob (205)</v>
      </c>
      <c r="C9" t="s">
        <v>97</v>
      </c>
      <c r="D9" s="4">
        <v>9</v>
      </c>
      <c r="E9" s="4">
        <v>11</v>
      </c>
    </row>
    <row r="10" spans="1:5" x14ac:dyDescent="0.25">
      <c r="A10" s="4">
        <v>6</v>
      </c>
      <c r="B10" t="str">
        <f>"Bowe, Colton (301)"</f>
        <v>Bowe, Colton (301)</v>
      </c>
      <c r="C10" t="s">
        <v>97</v>
      </c>
      <c r="D10" s="4">
        <v>13</v>
      </c>
      <c r="E10" s="4">
        <v>11</v>
      </c>
    </row>
    <row r="11" spans="1:5" x14ac:dyDescent="0.25">
      <c r="A11" s="4">
        <v>7</v>
      </c>
      <c r="B11" t="str">
        <f>"Wahl, Madelyn (302)"</f>
        <v>Wahl, Madelyn (302)</v>
      </c>
      <c r="C11" t="s">
        <v>97</v>
      </c>
      <c r="D11" s="4">
        <v>13</v>
      </c>
      <c r="E11" s="4">
        <v>10</v>
      </c>
    </row>
    <row r="12" spans="1:5" x14ac:dyDescent="0.25">
      <c r="A12" s="4">
        <v>8</v>
      </c>
      <c r="B12" t="str">
        <f>"Wahl, Gianna (214)"</f>
        <v>Wahl, Gianna (214)</v>
      </c>
      <c r="C12" t="s">
        <v>97</v>
      </c>
      <c r="D12" s="4">
        <v>11</v>
      </c>
      <c r="E12" s="4">
        <v>9</v>
      </c>
    </row>
    <row r="13" spans="1:5" x14ac:dyDescent="0.25">
      <c r="A13" s="4">
        <v>9</v>
      </c>
      <c r="B13" t="str">
        <f>"Wahl, Brendan (213)"</f>
        <v>Wahl, Brendan (213)</v>
      </c>
      <c r="C13" t="s">
        <v>97</v>
      </c>
      <c r="D13" s="4">
        <v>10</v>
      </c>
      <c r="E13" s="4">
        <v>9</v>
      </c>
    </row>
    <row r="14" spans="1:5" x14ac:dyDescent="0.25">
      <c r="A14" s="4">
        <v>10</v>
      </c>
      <c r="B14" t="s">
        <v>98</v>
      </c>
      <c r="C14" t="s">
        <v>89</v>
      </c>
      <c r="D14" s="4" t="s">
        <v>99</v>
      </c>
      <c r="E14" s="4">
        <v>9</v>
      </c>
    </row>
    <row r="15" spans="1:5" x14ac:dyDescent="0.25">
      <c r="A15" s="4">
        <v>11</v>
      </c>
      <c r="B15" t="str">
        <f>"Porter, Clay (212)"</f>
        <v>Porter, Clay (212)</v>
      </c>
      <c r="C15" t="s">
        <v>91</v>
      </c>
      <c r="D15" s="4">
        <v>11</v>
      </c>
      <c r="E15" s="4">
        <v>8</v>
      </c>
    </row>
    <row r="16" spans="1:5" x14ac:dyDescent="0.25">
      <c r="A16" s="4">
        <v>12</v>
      </c>
      <c r="B16" t="str">
        <f>"Eloranta, Jonas (215)"</f>
        <v>Eloranta, Jonas (215)</v>
      </c>
      <c r="C16" t="s">
        <v>88</v>
      </c>
      <c r="D16" s="4">
        <v>10</v>
      </c>
      <c r="E16" s="4">
        <v>7</v>
      </c>
    </row>
    <row r="17" spans="1:5" x14ac:dyDescent="0.25">
      <c r="A17" s="4">
        <v>13</v>
      </c>
      <c r="B17" t="str">
        <f>"Cochran, Justin (202)"</f>
        <v>Cochran, Justin (202)</v>
      </c>
      <c r="C17" t="s">
        <v>97</v>
      </c>
      <c r="D17" s="4">
        <v>10</v>
      </c>
      <c r="E17" s="4">
        <v>7</v>
      </c>
    </row>
    <row r="18" spans="1:5" x14ac:dyDescent="0.25">
      <c r="A18" s="4">
        <v>14</v>
      </c>
      <c r="B18" t="str">
        <f>"LaGesse, Lincoln (211)"</f>
        <v>LaGesse, Lincoln (211)</v>
      </c>
      <c r="C18" t="s">
        <v>97</v>
      </c>
      <c r="D18" s="4">
        <v>10</v>
      </c>
      <c r="E18" s="4">
        <v>7</v>
      </c>
    </row>
    <row r="19" spans="1:5" x14ac:dyDescent="0.25">
      <c r="A19" s="4">
        <v>15</v>
      </c>
      <c r="B19" t="str">
        <f>"Haffner, Ivy (203)"</f>
        <v>Haffner, Ivy (203)</v>
      </c>
      <c r="C19" t="s">
        <v>89</v>
      </c>
      <c r="D19" s="4">
        <v>9</v>
      </c>
      <c r="E19" s="4">
        <v>5</v>
      </c>
    </row>
    <row r="20" spans="1:5" x14ac:dyDescent="0.25">
      <c r="A20" s="4">
        <v>16</v>
      </c>
      <c r="B20" t="str">
        <f>"Pilz, Kaleb (101)"</f>
        <v>Pilz, Kaleb (101)</v>
      </c>
      <c r="C20" t="s">
        <v>89</v>
      </c>
      <c r="D20" s="4">
        <v>8</v>
      </c>
      <c r="E20" s="4">
        <v>5</v>
      </c>
    </row>
    <row r="21" spans="1:5" x14ac:dyDescent="0.25">
      <c r="A21" s="4">
        <v>17</v>
      </c>
      <c r="B21" t="str">
        <f>"Blum, Isaac (201)"</f>
        <v>Blum, Isaac (201)</v>
      </c>
      <c r="C21" t="s">
        <v>97</v>
      </c>
      <c r="D21" s="4">
        <v>11</v>
      </c>
      <c r="E21" s="4">
        <v>4</v>
      </c>
    </row>
    <row r="22" spans="1:5" x14ac:dyDescent="0.25">
      <c r="A22" s="4">
        <v>18</v>
      </c>
      <c r="B22" t="str">
        <f>"Mayer, Michael (208)"</f>
        <v>Mayer, Michael (208)</v>
      </c>
      <c r="C22" t="s">
        <v>97</v>
      </c>
      <c r="D22" s="4">
        <v>10</v>
      </c>
      <c r="E22" s="4">
        <v>4</v>
      </c>
    </row>
    <row r="23" spans="1:5" x14ac:dyDescent="0.25">
      <c r="A23" s="4">
        <v>19</v>
      </c>
      <c r="B23" t="str">
        <f>"Laeseke, Austin (206)"</f>
        <v>Laeseke, Austin (206)</v>
      </c>
      <c r="C23" t="s">
        <v>91</v>
      </c>
      <c r="D23" s="4">
        <v>10</v>
      </c>
      <c r="E23" s="4">
        <v>4</v>
      </c>
    </row>
    <row r="27" spans="1:5" x14ac:dyDescent="0.25">
      <c r="A27" s="6" t="s">
        <v>100</v>
      </c>
      <c r="B27" s="6" t="s">
        <v>96</v>
      </c>
      <c r="D27"/>
    </row>
    <row r="28" spans="1:5" x14ac:dyDescent="0.25">
      <c r="A28" s="8" t="s">
        <v>1</v>
      </c>
      <c r="B28" s="8" t="s">
        <v>93</v>
      </c>
      <c r="C28" s="8" t="s">
        <v>87</v>
      </c>
      <c r="D28" s="8"/>
      <c r="E28" s="7" t="s">
        <v>95</v>
      </c>
    </row>
    <row r="29" spans="1:5" x14ac:dyDescent="0.25">
      <c r="A29" s="4">
        <v>1</v>
      </c>
      <c r="B29" t="s">
        <v>101</v>
      </c>
      <c r="C29" t="s">
        <v>102</v>
      </c>
      <c r="D29"/>
      <c r="E29" s="4">
        <v>13</v>
      </c>
    </row>
    <row r="30" spans="1:5" x14ac:dyDescent="0.25">
      <c r="A30" s="4">
        <v>2</v>
      </c>
      <c r="B30" t="s">
        <v>103</v>
      </c>
      <c r="C30" t="s">
        <v>104</v>
      </c>
      <c r="D30"/>
      <c r="E30" s="4">
        <v>13</v>
      </c>
    </row>
    <row r="31" spans="1:5" x14ac:dyDescent="0.25">
      <c r="A31" s="4">
        <v>3</v>
      </c>
      <c r="B31" t="s">
        <v>105</v>
      </c>
      <c r="C31" t="s">
        <v>97</v>
      </c>
      <c r="D31"/>
      <c r="E31" s="4">
        <v>13</v>
      </c>
    </row>
    <row r="32" spans="1:5" x14ac:dyDescent="0.25">
      <c r="A32" s="4">
        <v>4</v>
      </c>
      <c r="B32" t="s">
        <v>106</v>
      </c>
      <c r="C32" t="s">
        <v>97</v>
      </c>
      <c r="D32"/>
      <c r="E32" s="4">
        <v>13</v>
      </c>
    </row>
    <row r="33" spans="1:5" x14ac:dyDescent="0.25">
      <c r="A33" s="4">
        <v>5</v>
      </c>
      <c r="B33" t="s">
        <v>107</v>
      </c>
      <c r="C33" t="s">
        <v>91</v>
      </c>
      <c r="D33"/>
      <c r="E33" s="4">
        <v>13</v>
      </c>
    </row>
    <row r="34" spans="1:5" x14ac:dyDescent="0.25">
      <c r="A34" s="4">
        <v>6</v>
      </c>
      <c r="B34" t="s">
        <v>108</v>
      </c>
      <c r="C34" t="s">
        <v>97</v>
      </c>
      <c r="D34"/>
      <c r="E34" s="4">
        <v>13</v>
      </c>
    </row>
    <row r="35" spans="1:5" x14ac:dyDescent="0.25">
      <c r="A35" s="4">
        <v>7</v>
      </c>
      <c r="B35" t="s">
        <v>109</v>
      </c>
      <c r="C35" t="s">
        <v>97</v>
      </c>
      <c r="D35"/>
      <c r="E35" s="4">
        <v>13</v>
      </c>
    </row>
    <row r="36" spans="1:5" x14ac:dyDescent="0.25">
      <c r="A36" s="4">
        <v>8</v>
      </c>
      <c r="B36" t="s">
        <v>110</v>
      </c>
      <c r="C36" t="s">
        <v>91</v>
      </c>
      <c r="D36"/>
      <c r="E36" s="4">
        <v>11</v>
      </c>
    </row>
    <row r="37" spans="1:5" x14ac:dyDescent="0.25">
      <c r="A37" s="4">
        <v>9</v>
      </c>
      <c r="B37" t="s">
        <v>111</v>
      </c>
      <c r="C37" t="s">
        <v>97</v>
      </c>
      <c r="D37"/>
      <c r="E37" s="4">
        <v>11</v>
      </c>
    </row>
    <row r="38" spans="1:5" x14ac:dyDescent="0.25">
      <c r="A38" s="4">
        <v>10</v>
      </c>
      <c r="B38" t="s">
        <v>112</v>
      </c>
      <c r="C38" t="s">
        <v>102</v>
      </c>
      <c r="D38"/>
      <c r="E38" s="4">
        <v>11</v>
      </c>
    </row>
    <row r="39" spans="1:5" x14ac:dyDescent="0.25">
      <c r="A39" s="4">
        <v>11</v>
      </c>
      <c r="B39" t="s">
        <v>113</v>
      </c>
      <c r="C39" t="s">
        <v>97</v>
      </c>
      <c r="D39"/>
      <c r="E39" s="4">
        <v>11</v>
      </c>
    </row>
    <row r="40" spans="1:5" x14ac:dyDescent="0.25">
      <c r="A40" s="4">
        <v>12</v>
      </c>
      <c r="B40" t="s">
        <v>114</v>
      </c>
      <c r="C40" t="s">
        <v>97</v>
      </c>
      <c r="D40"/>
      <c r="E40" s="4">
        <v>11</v>
      </c>
    </row>
    <row r="41" spans="1:5" x14ac:dyDescent="0.25">
      <c r="A41" s="4">
        <v>13</v>
      </c>
      <c r="B41" t="s">
        <v>115</v>
      </c>
      <c r="C41" t="s">
        <v>97</v>
      </c>
      <c r="D41"/>
      <c r="E41" s="4">
        <v>11</v>
      </c>
    </row>
    <row r="42" spans="1:5" x14ac:dyDescent="0.25">
      <c r="A42" s="4">
        <v>14</v>
      </c>
      <c r="B42" t="s">
        <v>116</v>
      </c>
      <c r="C42" t="s">
        <v>97</v>
      </c>
      <c r="D42"/>
      <c r="E42" s="4">
        <v>11</v>
      </c>
    </row>
    <row r="43" spans="1:5" x14ac:dyDescent="0.25">
      <c r="A43" s="4">
        <v>15</v>
      </c>
      <c r="B43" t="s">
        <v>117</v>
      </c>
      <c r="C43" t="s">
        <v>118</v>
      </c>
      <c r="D43"/>
      <c r="E43" s="4">
        <v>11</v>
      </c>
    </row>
    <row r="44" spans="1:5" x14ac:dyDescent="0.25">
      <c r="A44" s="4">
        <v>16</v>
      </c>
      <c r="B44" t="s">
        <v>119</v>
      </c>
      <c r="C44" t="s">
        <v>88</v>
      </c>
      <c r="D44"/>
      <c r="E44" s="4">
        <v>10</v>
      </c>
    </row>
    <row r="45" spans="1:5" x14ac:dyDescent="0.25">
      <c r="A45" s="4">
        <v>17</v>
      </c>
      <c r="B45" t="s">
        <v>120</v>
      </c>
      <c r="C45" t="s">
        <v>91</v>
      </c>
      <c r="D45"/>
      <c r="E45" s="4">
        <v>8</v>
      </c>
    </row>
    <row r="46" spans="1:5" x14ac:dyDescent="0.25">
      <c r="A46" s="4">
        <v>18</v>
      </c>
      <c r="B46" t="s">
        <v>121</v>
      </c>
      <c r="C46" t="s">
        <v>89</v>
      </c>
      <c r="D46"/>
      <c r="E46" s="4">
        <v>8</v>
      </c>
    </row>
    <row r="47" spans="1:5" x14ac:dyDescent="0.25">
      <c r="A47" s="4">
        <v>19</v>
      </c>
      <c r="B47" t="s">
        <v>122</v>
      </c>
      <c r="C47" t="s">
        <v>123</v>
      </c>
      <c r="D47"/>
      <c r="E47" s="4">
        <v>8</v>
      </c>
    </row>
    <row r="48" spans="1:5" x14ac:dyDescent="0.25">
      <c r="A48" s="4">
        <v>20</v>
      </c>
      <c r="B48" t="s">
        <v>124</v>
      </c>
      <c r="C48" t="s">
        <v>97</v>
      </c>
      <c r="D48"/>
      <c r="E48" s="4">
        <v>8</v>
      </c>
    </row>
    <row r="49" spans="1:5" x14ac:dyDescent="0.25">
      <c r="A49" s="4">
        <v>21</v>
      </c>
      <c r="B49" t="s">
        <v>125</v>
      </c>
      <c r="C49" t="s">
        <v>89</v>
      </c>
      <c r="D49"/>
      <c r="E49" s="4">
        <v>7</v>
      </c>
    </row>
    <row r="50" spans="1:5" x14ac:dyDescent="0.25">
      <c r="A50" s="4">
        <v>22</v>
      </c>
      <c r="B50" t="s">
        <v>126</v>
      </c>
      <c r="C50" t="s">
        <v>97</v>
      </c>
      <c r="D50"/>
      <c r="E50" s="4">
        <v>7</v>
      </c>
    </row>
    <row r="51" spans="1:5" x14ac:dyDescent="0.25">
      <c r="A51" s="4">
        <v>23</v>
      </c>
      <c r="B51" t="s">
        <v>127</v>
      </c>
      <c r="C51" t="s">
        <v>97</v>
      </c>
      <c r="D51"/>
      <c r="E51" s="4">
        <v>7</v>
      </c>
    </row>
    <row r="52" spans="1:5" x14ac:dyDescent="0.25">
      <c r="A52" s="4">
        <v>24</v>
      </c>
      <c r="B52" t="s">
        <v>128</v>
      </c>
      <c r="C52" t="s">
        <v>97</v>
      </c>
      <c r="D52"/>
      <c r="E52" s="4">
        <v>5</v>
      </c>
    </row>
    <row r="53" spans="1:5" x14ac:dyDescent="0.25">
      <c r="A53" s="4">
        <v>25</v>
      </c>
      <c r="B53" t="s">
        <v>129</v>
      </c>
      <c r="C53" t="s">
        <v>91</v>
      </c>
      <c r="D53"/>
      <c r="E53" s="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Naturalist Event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Tiry</dc:creator>
  <cp:lastModifiedBy>Justin Lieck</cp:lastModifiedBy>
  <dcterms:created xsi:type="dcterms:W3CDTF">2024-04-12T19:14:56Z</dcterms:created>
  <dcterms:modified xsi:type="dcterms:W3CDTF">2024-04-15T16:30:36Z</dcterms:modified>
</cp:coreProperties>
</file>